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 fullPrecision="0"/>
</workbook>
</file>

<file path=xl/sharedStrings.xml><?xml version="1.0" encoding="utf-8"?>
<sst xmlns="http://schemas.openxmlformats.org/spreadsheetml/2006/main" count="193" uniqueCount="116">
  <si>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</si>
  <si>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</si>
  <si>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</si>
  <si>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</si>
  <si>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</si>
  <si>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</si>
  <si>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</si>
  <si>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</si>
  <si>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</si>
  <si>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</si>
  <si>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</si>
  <si>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</si>
  <si>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</si>
  <si>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</si>
  <si>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</si>
  <si>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</si>
  <si>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</si>
  <si>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</si>
  <si>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</si>
  <si>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</si>
  <si>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</si>
  <si>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</si>
  <si>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</si>
  <si>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</si>
  <si>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</si>
  <si>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</si>
  <si>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</si>
  <si>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</si>
  <si>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</si>
  <si>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</si>
  <si>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</si>
  <si>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</si>
  <si>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</si>
  <si>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</si>
  <si>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</si>
  <si>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</si>
  <si>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</si>
  <si>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</si>
  <si>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</si>
  <si>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</si>
  <si>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</si>
  <si>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</si>
  <si>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</si>
  <si>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</si>
  <si>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</si>
  <si>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</si>
  <si>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</si>
  <si>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</si>
  <si>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</si>
  <si>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</si>
  <si>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</si>
  <si>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</si>
  <si>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</si>
  <si>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</si>
  <si>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</si>
  <si>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</si>
  <si>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</si>
  <si>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</si>
  <si>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</si>
  <si>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</si>
  <si>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</si>
  <si>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</si>
  <si>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</si>
  <si>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</si>
  <si>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</si>
  <si>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</si>
  <si>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</si>
  <si>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</si>
  <si>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</si>
  <si>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</si>
  <si>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</si>
  <si>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</si>
  <si>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</si>
  <si>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</si>
  <si>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</si>
  <si>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</si>
  <si>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</si>
  <si>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</si>
  <si>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</si>
  <si>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</si>
  <si>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</si>
  <si>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</si>
  <si>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</si>
  <si>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</si>
  <si>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</si>
  <si>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</si>
  <si>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</si>
  <si>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</si>
  <si>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</si>
  <si>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</si>
  <si>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</si>
  <si>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</si>
  <si>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</si>
  <si>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</si>
  <si>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</si>
  <si>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</si>
  <si>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</si>
  <si>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</si>
  <si>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</si>
  <si>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</si>
  <si>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</si>
  <si>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</si>
  <si>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</si>
  <si>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</si>
  <si>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</si>
  <si>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Кассовый план исполнения  бюджета муниципального образования Юрьев-Польский район  на 2016 год</t>
  </si>
  <si>
    <t>И.В.Шлынова</t>
  </si>
  <si>
    <t>Финансовое управление администрации МО Юрьев-Польский район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</si>
  <si>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</si>
  <si>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 xml:space="preserve"> </t>
  </si>
  <si>
    <t>Заместитель главы администрации МО Юрьев-Польский район,начальник финансового управления</t>
  </si>
  <si>
    <t>С.Е.Захаров</t>
  </si>
  <si>
    <t>Заместитель начальника финансового</t>
  </si>
  <si>
    <t>управления ,начальник бюджетного отдела</t>
  </si>
  <si>
    <t>(по состоянию на "01"февраля  2017г.)</t>
  </si>
  <si>
    <t>Совет народных депутатов МО Юрьев-Польский район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</si>
</sst>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47" fillId="34" borderId="10" xfId="60" applyNumberFormat="1" applyFont="1" applyFill="1" applyBorder="1" applyAlignment="1">
      <alignment horizontal="right" vertical="top" wrapText="1"/>
    </xf>
    <xf numFmtId="0" fontId="9" fillId="34" borderId="10" xfId="50" applyNumberFormat="1" applyFont="1" applyFill="1" applyBorder="1" applyAlignment="1">
      <alignment horizontal="center" vertical="top" wrapText="1"/>
    </xf>
    <xf numFmtId="0" fontId="9" fillId="34" borderId="10" xfId="50" applyFont="1" applyFill="1" applyBorder="1" applyAlignment="1">
      <alignment horizontal="center" vertical="top" wrapText="1"/>
    </xf>
    <xf numFmtId="172" fontId="10" fillId="34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15" fillId="34" borderId="0" xfId="52" applyFont="1" applyFill="1">
      <alignment/>
      <protection/>
    </xf>
    <xf numFmtId="0" fontId="15" fillId="34" borderId="11" xfId="52" applyFont="1" applyFill="1" applyBorder="1" applyAlignment="1">
      <alignment horizontal="left" wrapText="1"/>
      <protection/>
    </xf>
    <xf numFmtId="0" fontId="0" fillId="34" borderId="11" xfId="0" applyFill="1" applyBorder="1" applyAlignment="1">
      <alignment horizontal="left" wrapText="1"/>
    </xf>
    <xf numFmtId="0" fontId="14" fillId="34" borderId="0" xfId="0" applyFont="1" applyFill="1" applyBorder="1" applyAlignment="1">
      <alignment vertical="top" wrapText="1"/>
    </xf>
    <xf numFmtId="0" fontId="15" fillId="34" borderId="0" xfId="52" applyFont="1" applyFill="1" applyBorder="1">
      <alignment/>
      <protection/>
    </xf>
    <xf numFmtId="0" fontId="15" fillId="34" borderId="0" xfId="52" applyFont="1" applyFill="1" applyBorder="1" applyAlignment="1">
      <alignment horizontal="center"/>
      <protection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15" fillId="34" borderId="0" xfId="52" applyFont="1" applyFill="1" applyBorder="1" applyAlignment="1">
      <alignment/>
      <protection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34" borderId="11" xfId="0" applyFont="1" applyFill="1" applyBorder="1" applyAlignment="1">
      <alignment horizontal="left" wrapText="1"/>
    </xf>
    <xf numFmtId="0" fontId="15" fillId="34" borderId="11" xfId="0" applyFont="1" applyFill="1" applyBorder="1" applyAlignment="1">
      <alignment wrapText="1"/>
    </xf>
    <xf numFmtId="172" fontId="14" fillId="34" borderId="0" xfId="0" applyNumberFormat="1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15" fillId="34" borderId="0" xfId="52" applyFont="1" applyFill="1" applyAlignment="1">
      <alignment wrapText="1"/>
      <protection/>
    </xf>
    <xf numFmtId="0" fontId="14" fillId="3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workbookViewId="0" topLeftCell="A90">
      <selection activeCell="N24" sqref="N2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1"/>
      <c r="N1" s="21"/>
      <c r="O1" s="21"/>
      <c r="P1" s="21"/>
      <c r="Q1" s="21"/>
      <c r="R1" s="21"/>
      <c r="S1" s="21"/>
    </row>
    <row r="2" spans="13:19" ht="12.75">
      <c r="M2" s="21"/>
      <c r="N2" s="21"/>
      <c r="O2" s="21"/>
      <c r="P2" s="21"/>
      <c r="Q2" s="21"/>
      <c r="R2" s="21"/>
      <c r="S2" s="21"/>
    </row>
    <row r="3" spans="13:19" ht="13.5" customHeight="1">
      <c r="M3" s="21"/>
      <c r="N3" s="63"/>
      <c r="O3" s="64"/>
      <c r="P3" s="21"/>
      <c r="Q3" s="21"/>
      <c r="R3" s="21"/>
      <c r="S3" s="21"/>
    </row>
    <row r="4" spans="13:19" ht="13.5" customHeight="1">
      <c r="M4" s="21"/>
      <c r="N4" s="63" t="s">
        <v>91</v>
      </c>
      <c r="O4" s="64"/>
      <c r="P4" s="64"/>
      <c r="Q4" s="64"/>
      <c r="R4" s="64"/>
      <c r="S4" s="21"/>
    </row>
    <row r="5" spans="13:19" ht="15.75" customHeight="1">
      <c r="M5" s="21"/>
      <c r="N5" s="65" t="s">
        <v>92</v>
      </c>
      <c r="O5" s="66"/>
      <c r="P5" s="66"/>
      <c r="Q5" s="66"/>
      <c r="R5" s="66"/>
      <c r="S5" s="21"/>
    </row>
    <row r="6" spans="13:19" ht="12.75" hidden="1">
      <c r="M6" s="21"/>
      <c r="N6" s="66"/>
      <c r="O6" s="66"/>
      <c r="P6" s="66"/>
      <c r="Q6" s="66"/>
      <c r="R6" s="66"/>
      <c r="S6" s="21"/>
    </row>
    <row r="7" spans="13:19" ht="12.75" hidden="1">
      <c r="M7" s="21"/>
      <c r="N7" s="66"/>
      <c r="O7" s="66"/>
      <c r="P7" s="66"/>
      <c r="Q7" s="66"/>
      <c r="R7" s="66"/>
      <c r="S7" s="21"/>
    </row>
    <row r="8" spans="13:19" ht="12.75" hidden="1">
      <c r="M8" s="21"/>
      <c r="N8" s="66"/>
      <c r="O8" s="66"/>
      <c r="P8" s="66"/>
      <c r="Q8" s="66"/>
      <c r="R8" s="66"/>
      <c r="S8" s="21"/>
    </row>
    <row r="9" spans="13:19" ht="42" customHeight="1">
      <c r="M9" s="21"/>
      <c r="N9" s="66"/>
      <c r="O9" s="66"/>
      <c r="P9" s="66"/>
      <c r="Q9" s="66"/>
      <c r="R9" s="66"/>
      <c r="S9" s="21"/>
    </row>
    <row r="10" spans="1:22" ht="54" customHeight="1">
      <c r="A10" s="1"/>
      <c r="B10" s="1"/>
      <c r="C10" s="1"/>
      <c r="D10" s="18" t="s">
        <v>105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30" customHeight="1">
      <c r="A11" s="1"/>
      <c r="B11" s="1"/>
      <c r="C11" s="1"/>
      <c r="D11" s="20" t="s">
        <v>114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21.7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2" t="s">
        <v>2</v>
      </c>
      <c r="B15" s="62" t="s">
        <v>3</v>
      </c>
      <c r="C15" s="62" t="s">
        <v>89</v>
      </c>
      <c r="D15" s="62" t="s">
        <v>4</v>
      </c>
      <c r="E15" s="62" t="s">
        <v>5</v>
      </c>
      <c r="F15" s="62"/>
      <c r="G15" s="62"/>
      <c r="H15" s="62" t="s">
        <v>6</v>
      </c>
      <c r="I15" s="62" t="s">
        <v>7</v>
      </c>
      <c r="J15" s="62"/>
      <c r="K15" s="62"/>
      <c r="L15" s="62" t="s">
        <v>8</v>
      </c>
      <c r="M15" s="62" t="s">
        <v>9</v>
      </c>
      <c r="N15" s="62"/>
      <c r="O15" s="62"/>
      <c r="P15" s="8"/>
      <c r="Q15" s="62" t="s">
        <v>10</v>
      </c>
      <c r="R15" s="62" t="s">
        <v>11</v>
      </c>
      <c r="S15" s="62"/>
      <c r="T15" s="62"/>
      <c r="U15" s="62" t="s">
        <v>12</v>
      </c>
      <c r="V15" s="1"/>
    </row>
    <row r="16" spans="1:22" ht="3.75" customHeight="1">
      <c r="A16" s="62" t="s">
        <v>0</v>
      </c>
      <c r="B16" s="62" t="s">
        <v>0</v>
      </c>
      <c r="C16" s="62" t="s">
        <v>0</v>
      </c>
      <c r="D16" s="62" t="s">
        <v>0</v>
      </c>
      <c r="E16" s="62" t="s">
        <v>0</v>
      </c>
      <c r="F16" s="62" t="s">
        <v>0</v>
      </c>
      <c r="G16" s="62" t="s">
        <v>0</v>
      </c>
      <c r="H16" s="62" t="s">
        <v>0</v>
      </c>
      <c r="I16" s="62" t="s">
        <v>0</v>
      </c>
      <c r="J16" s="62" t="s">
        <v>0</v>
      </c>
      <c r="K16" s="62" t="s">
        <v>0</v>
      </c>
      <c r="L16" s="62" t="s">
        <v>0</v>
      </c>
      <c r="M16" s="62" t="s">
        <v>0</v>
      </c>
      <c r="N16" s="62" t="s">
        <v>0</v>
      </c>
      <c r="O16" s="62" t="s">
        <v>0</v>
      </c>
      <c r="P16" s="8"/>
      <c r="Q16" s="62" t="s">
        <v>0</v>
      </c>
      <c r="R16" s="62" t="s">
        <v>0</v>
      </c>
      <c r="S16" s="62" t="s">
        <v>0</v>
      </c>
      <c r="T16" s="62" t="s">
        <v>0</v>
      </c>
      <c r="U16" s="62" t="s">
        <v>0</v>
      </c>
      <c r="V16" s="1"/>
    </row>
    <row r="17" spans="1:22" ht="48" customHeight="1">
      <c r="A17" s="62" t="s">
        <v>0</v>
      </c>
      <c r="B17" s="62" t="s">
        <v>0</v>
      </c>
      <c r="C17" s="62" t="s">
        <v>0</v>
      </c>
      <c r="D17" s="62" t="s">
        <v>0</v>
      </c>
      <c r="E17" s="9" t="s">
        <v>13</v>
      </c>
      <c r="F17" s="9" t="s">
        <v>14</v>
      </c>
      <c r="G17" s="9" t="s">
        <v>15</v>
      </c>
      <c r="H17" s="62" t="s">
        <v>0</v>
      </c>
      <c r="I17" s="9" t="s">
        <v>16</v>
      </c>
      <c r="J17" s="9" t="s">
        <v>17</v>
      </c>
      <c r="K17" s="9" t="s">
        <v>18</v>
      </c>
      <c r="L17" s="62" t="s">
        <v>0</v>
      </c>
      <c r="M17" s="9" t="s">
        <v>19</v>
      </c>
      <c r="N17" s="9" t="s">
        <v>20</v>
      </c>
      <c r="O17" s="9" t="s">
        <v>21</v>
      </c>
      <c r="P17" s="9"/>
      <c r="Q17" s="62" t="s">
        <v>0</v>
      </c>
      <c r="R17" s="9" t="s">
        <v>22</v>
      </c>
      <c r="S17" s="9" t="s">
        <v>23</v>
      </c>
      <c r="T17" s="9" t="s">
        <v>24</v>
      </c>
      <c r="U17" s="62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44">
        <v>4</v>
      </c>
      <c r="E18" s="45" t="s">
        <v>28</v>
      </c>
      <c r="F18" s="45" t="s">
        <v>29</v>
      </c>
      <c r="G18" s="45" t="s">
        <v>30</v>
      </c>
      <c r="H18" s="45" t="s">
        <v>31</v>
      </c>
      <c r="I18" s="45" t="s">
        <v>32</v>
      </c>
      <c r="J18" s="45" t="s">
        <v>33</v>
      </c>
      <c r="K18" s="45" t="s">
        <v>34</v>
      </c>
      <c r="L18" s="45" t="s">
        <v>35</v>
      </c>
      <c r="M18" s="45" t="s">
        <v>36</v>
      </c>
      <c r="N18" s="45" t="s">
        <v>37</v>
      </c>
      <c r="O18" s="10" t="s">
        <v>38</v>
      </c>
      <c r="P18" s="10"/>
      <c r="Q18" s="10" t="s">
        <v>39</v>
      </c>
      <c r="R18" s="11" t="s">
        <v>40</v>
      </c>
      <c r="S18" s="10" t="s">
        <v>41</v>
      </c>
      <c r="T18" s="10" t="s">
        <v>42</v>
      </c>
      <c r="U18" s="10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37" t="e">
        <f>#REF!-D20</f>
        <v>#REF!</v>
      </c>
      <c r="E19" s="37" t="e">
        <f>#REF!-E20</f>
        <v>#REF!</v>
      </c>
      <c r="F19" s="46" t="e">
        <f>#REF!</f>
        <v>#REF!</v>
      </c>
      <c r="G19" s="42" t="e">
        <f>#REF!</f>
        <v>#REF!</v>
      </c>
      <c r="H19" s="37" t="e">
        <f>E19</f>
        <v>#REF!</v>
      </c>
      <c r="I19" s="46" t="e">
        <f>#REF!</f>
        <v>#REF!</v>
      </c>
      <c r="J19" s="42" t="e">
        <f>#REF!</f>
        <v>#REF!</v>
      </c>
      <c r="K19" s="42" t="e">
        <f>#REF!</f>
        <v>#REF!</v>
      </c>
      <c r="L19" s="42" t="e">
        <f>I19</f>
        <v>#REF!</v>
      </c>
      <c r="M19" s="42" t="e">
        <f>#REF!</f>
        <v>#REF!</v>
      </c>
      <c r="N19" s="42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36">
        <v>908588</v>
      </c>
      <c r="E20" s="36">
        <v>908588</v>
      </c>
      <c r="F20" s="36" t="e">
        <f>#REF!-F19</f>
        <v>#REF!</v>
      </c>
      <c r="G20" s="36" t="e">
        <f>#REF!-G19</f>
        <v>#REF!</v>
      </c>
      <c r="H20" s="37" t="e">
        <f>#REF!-H19</f>
        <v>#REF!</v>
      </c>
      <c r="I20" s="47" t="e">
        <f>#REF!-I19</f>
        <v>#REF!</v>
      </c>
      <c r="J20" s="47" t="e">
        <f>#REF!-J19</f>
        <v>#REF!</v>
      </c>
      <c r="K20" s="47" t="e">
        <f>#REF!-K19</f>
        <v>#REF!</v>
      </c>
      <c r="L20" s="37" t="e">
        <f>#REF!-L19</f>
        <v>#REF!</v>
      </c>
      <c r="M20" s="47" t="e">
        <f>#REF!-M19</f>
        <v>#REF!</v>
      </c>
      <c r="N20" s="47" t="e">
        <f>#REF!-N19</f>
        <v>#REF!</v>
      </c>
      <c r="O20" s="17" t="e">
        <f>#REF!-O19</f>
        <v>#REF!</v>
      </c>
      <c r="P20" s="17"/>
      <c r="Q20" s="14" t="e">
        <f>#REF!-Q19</f>
        <v>#REF!</v>
      </c>
      <c r="R20" s="17" t="e">
        <f>#REF!-R19</f>
        <v>#REF!</v>
      </c>
      <c r="S20" s="17" t="e">
        <f>#REF!-S19</f>
        <v>#REF!</v>
      </c>
      <c r="T20" s="17" t="e">
        <f>#REF!-T19</f>
        <v>#REF!</v>
      </c>
      <c r="U20" s="14" t="e">
        <f>#REF!-U19</f>
        <v>#REF!</v>
      </c>
      <c r="V20" s="1"/>
    </row>
    <row r="21" spans="1:22" ht="35.25" customHeight="1">
      <c r="A21" s="6" t="s">
        <v>80</v>
      </c>
      <c r="B21" s="12" t="s">
        <v>50</v>
      </c>
      <c r="C21" s="13">
        <f>C23+C29</f>
        <v>634343.8</v>
      </c>
      <c r="D21" s="42">
        <f>H21+L21+Q21+U21</f>
        <v>634343.8</v>
      </c>
      <c r="E21" s="42">
        <f aca="true" t="shared" si="0" ref="E21:U21">E23+E29</f>
        <v>48848.3</v>
      </c>
      <c r="F21" s="42">
        <f t="shared" si="0"/>
        <v>52367.5</v>
      </c>
      <c r="G21" s="42">
        <f t="shared" si="0"/>
        <v>56491</v>
      </c>
      <c r="H21" s="42">
        <f t="shared" si="0"/>
        <v>157706.8</v>
      </c>
      <c r="I21" s="42">
        <f>I23+I29</f>
        <v>55008.4</v>
      </c>
      <c r="J21" s="42">
        <f t="shared" si="0"/>
        <v>65380.8</v>
      </c>
      <c r="K21" s="42">
        <f t="shared" si="0"/>
        <v>56975.6</v>
      </c>
      <c r="L21" s="42">
        <f t="shared" si="0"/>
        <v>177364.8</v>
      </c>
      <c r="M21" s="42">
        <f t="shared" si="0"/>
        <v>47283.7</v>
      </c>
      <c r="N21" s="42">
        <f t="shared" si="0"/>
        <v>41954.3</v>
      </c>
      <c r="O21" s="13">
        <f t="shared" si="0"/>
        <v>50567.4</v>
      </c>
      <c r="P21" s="13">
        <f t="shared" si="0"/>
        <v>474877</v>
      </c>
      <c r="Q21" s="13">
        <f t="shared" si="0"/>
        <v>139805.4</v>
      </c>
      <c r="R21" s="13">
        <f t="shared" si="0"/>
        <v>53814.7</v>
      </c>
      <c r="S21" s="13">
        <f t="shared" si="0"/>
        <v>50467.6</v>
      </c>
      <c r="T21" s="13">
        <f t="shared" si="0"/>
        <v>55184.5</v>
      </c>
      <c r="U21" s="13">
        <f t="shared" si="0"/>
        <v>159466.8</v>
      </c>
      <c r="V21" s="24"/>
    </row>
    <row r="22" spans="1:22" ht="12" customHeight="1">
      <c r="A22" s="7" t="s">
        <v>53</v>
      </c>
      <c r="B22" s="12"/>
      <c r="C22" s="13"/>
      <c r="D22" s="36"/>
      <c r="E22" s="36"/>
      <c r="F22" s="36"/>
      <c r="G22" s="36"/>
      <c r="H22" s="37"/>
      <c r="I22" s="47"/>
      <c r="J22" s="47"/>
      <c r="K22" s="47"/>
      <c r="L22" s="37"/>
      <c r="M22" s="47"/>
      <c r="N22" s="47"/>
      <c r="O22" s="17"/>
      <c r="P22" s="17"/>
      <c r="Q22" s="14"/>
      <c r="R22" s="17"/>
      <c r="S22" s="17"/>
      <c r="T22" s="17"/>
      <c r="U22" s="14"/>
      <c r="V22" s="24"/>
    </row>
    <row r="23" spans="1:22" s="27" customFormat="1" ht="22.5" customHeight="1">
      <c r="A23" s="28" t="s">
        <v>82</v>
      </c>
      <c r="B23" s="31" t="s">
        <v>55</v>
      </c>
      <c r="C23" s="37">
        <f>C24+C25+C26+C27</f>
        <v>194611</v>
      </c>
      <c r="D23" s="37">
        <f aca="true" t="shared" si="1" ref="D23:D28">H23+L23+Q23+U23</f>
        <v>194611</v>
      </c>
      <c r="E23" s="37">
        <f>E24+E25+E26+E27</f>
        <v>12485.7</v>
      </c>
      <c r="F23" s="37">
        <f>F24+F25+F26+F27</f>
        <v>13920.2</v>
      </c>
      <c r="G23" s="37">
        <f>G24+G25+G26+G27</f>
        <v>16229.8</v>
      </c>
      <c r="H23" s="37">
        <f aca="true" t="shared" si="2" ref="H23:H35">E23+F23+G23</f>
        <v>42635.7</v>
      </c>
      <c r="I23" s="37">
        <f>I24+I25+I26+I27</f>
        <v>18754.4</v>
      </c>
      <c r="J23" s="37">
        <f>J24+J25+J26+J27</f>
        <v>14774.4</v>
      </c>
      <c r="K23" s="37">
        <f>K24+K25+K26+K27</f>
        <v>15224.6</v>
      </c>
      <c r="L23" s="37">
        <f aca="true" t="shared" si="3" ref="L23:L35">I23+J23+K23</f>
        <v>48753.4</v>
      </c>
      <c r="M23" s="37">
        <f>M24+M25+M26+M27</f>
        <v>17904.7</v>
      </c>
      <c r="N23" s="37">
        <f>N24+N25+N26+N27</f>
        <v>15043.4</v>
      </c>
      <c r="O23" s="37">
        <f>O24+O25+O26+O27</f>
        <v>15574.4</v>
      </c>
      <c r="P23" s="37">
        <f>H23+L23+M23+N23+O23</f>
        <v>139911.6</v>
      </c>
      <c r="Q23" s="37">
        <f aca="true" t="shared" si="4" ref="Q23:Q35">M23+N23+O23</f>
        <v>48522.5</v>
      </c>
      <c r="R23" s="37">
        <f>R24+R25+R26+R27</f>
        <v>19020.5</v>
      </c>
      <c r="S23" s="37">
        <f>S24+S25+S26+S27</f>
        <v>15575.4</v>
      </c>
      <c r="T23" s="37">
        <f>T24+T25+T26+T27</f>
        <v>20103.5</v>
      </c>
      <c r="U23" s="37">
        <f aca="true" t="shared" si="5" ref="U23:U35">R23+S23+T23</f>
        <v>54699.4</v>
      </c>
      <c r="V23" s="26"/>
    </row>
    <row r="24" spans="1:22" s="25" customFormat="1" ht="36" customHeight="1">
      <c r="A24" s="23" t="s">
        <v>107</v>
      </c>
      <c r="B24" s="30"/>
      <c r="C24" s="36">
        <v>163798</v>
      </c>
      <c r="D24" s="36">
        <f t="shared" si="1"/>
        <v>163798</v>
      </c>
      <c r="E24" s="36">
        <v>11246.4</v>
      </c>
      <c r="F24" s="36">
        <v>11263.6</v>
      </c>
      <c r="G24" s="36">
        <v>12882.4</v>
      </c>
      <c r="H24" s="37">
        <f t="shared" si="2"/>
        <v>35392.4</v>
      </c>
      <c r="I24" s="36">
        <v>15634</v>
      </c>
      <c r="J24" s="36">
        <v>12711</v>
      </c>
      <c r="K24" s="36">
        <v>12086.2</v>
      </c>
      <c r="L24" s="37">
        <f t="shared" si="3"/>
        <v>40431.2</v>
      </c>
      <c r="M24" s="36">
        <v>15680.3</v>
      </c>
      <c r="N24" s="36">
        <v>12781</v>
      </c>
      <c r="O24" s="36">
        <v>12425</v>
      </c>
      <c r="P24" s="36"/>
      <c r="Q24" s="37">
        <f t="shared" si="4"/>
        <v>40886.3</v>
      </c>
      <c r="R24" s="36">
        <v>16802.1</v>
      </c>
      <c r="S24" s="36">
        <v>13295</v>
      </c>
      <c r="T24" s="36">
        <v>16991</v>
      </c>
      <c r="U24" s="37">
        <f t="shared" si="5"/>
        <v>47088.1</v>
      </c>
      <c r="V24" s="24"/>
    </row>
    <row r="25" spans="1:22" s="25" customFormat="1" ht="46.5" customHeight="1">
      <c r="A25" s="23" t="s">
        <v>86</v>
      </c>
      <c r="B25" s="30"/>
      <c r="C25" s="36">
        <v>30813</v>
      </c>
      <c r="D25" s="36">
        <f t="shared" si="1"/>
        <v>30813</v>
      </c>
      <c r="E25" s="36">
        <v>1231.3</v>
      </c>
      <c r="F25" s="36">
        <v>2664.6</v>
      </c>
      <c r="G25" s="36">
        <v>3347.4</v>
      </c>
      <c r="H25" s="37">
        <f t="shared" si="2"/>
        <v>7243.3</v>
      </c>
      <c r="I25" s="36">
        <v>3120.4</v>
      </c>
      <c r="J25" s="36">
        <v>2063.4</v>
      </c>
      <c r="K25" s="36">
        <v>3138.4</v>
      </c>
      <c r="L25" s="37">
        <f>I25+J25+K25</f>
        <v>8322.2</v>
      </c>
      <c r="M25" s="36">
        <v>2224.4</v>
      </c>
      <c r="N25" s="36">
        <v>2262.4</v>
      </c>
      <c r="O25" s="36">
        <v>3149.4</v>
      </c>
      <c r="P25" s="36"/>
      <c r="Q25" s="37">
        <f t="shared" si="4"/>
        <v>7636.2</v>
      </c>
      <c r="R25" s="36">
        <v>2218.4</v>
      </c>
      <c r="S25" s="36">
        <v>2280.4</v>
      </c>
      <c r="T25" s="36">
        <v>3112.5</v>
      </c>
      <c r="U25" s="37">
        <f t="shared" si="5"/>
        <v>7611.3</v>
      </c>
      <c r="V25" s="24"/>
    </row>
    <row r="26" spans="1:22" s="25" customFormat="1" ht="33" customHeight="1">
      <c r="A26" s="23" t="s">
        <v>87</v>
      </c>
      <c r="B26" s="30"/>
      <c r="C26" s="36">
        <v>0</v>
      </c>
      <c r="D26" s="36">
        <f t="shared" si="1"/>
        <v>0</v>
      </c>
      <c r="E26" s="36">
        <v>0</v>
      </c>
      <c r="F26" s="36">
        <v>0</v>
      </c>
      <c r="G26" s="36">
        <v>0</v>
      </c>
      <c r="H26" s="37">
        <f t="shared" si="2"/>
        <v>0</v>
      </c>
      <c r="I26" s="36">
        <v>0</v>
      </c>
      <c r="J26" s="36">
        <v>0</v>
      </c>
      <c r="K26" s="36">
        <v>0</v>
      </c>
      <c r="L26" s="37">
        <f>I26+J26+K26</f>
        <v>0</v>
      </c>
      <c r="M26" s="36">
        <v>0</v>
      </c>
      <c r="N26" s="36">
        <v>0</v>
      </c>
      <c r="O26" s="36">
        <v>0</v>
      </c>
      <c r="P26" s="36"/>
      <c r="Q26" s="37">
        <f t="shared" si="4"/>
        <v>0</v>
      </c>
      <c r="R26" s="36">
        <v>0</v>
      </c>
      <c r="S26" s="36">
        <v>0</v>
      </c>
      <c r="T26" s="36">
        <v>0</v>
      </c>
      <c r="U26" s="37">
        <f t="shared" si="5"/>
        <v>0</v>
      </c>
      <c r="V26" s="24"/>
    </row>
    <row r="27" spans="1:22" s="25" customFormat="1" ht="34.5" customHeight="1">
      <c r="A27" s="23" t="s">
        <v>88</v>
      </c>
      <c r="B27" s="30"/>
      <c r="C27" s="36">
        <v>0</v>
      </c>
      <c r="D27" s="36">
        <f t="shared" si="1"/>
        <v>0</v>
      </c>
      <c r="E27" s="36">
        <v>8</v>
      </c>
      <c r="F27" s="36">
        <v>-8</v>
      </c>
      <c r="G27" s="36">
        <v>0</v>
      </c>
      <c r="H27" s="37">
        <f t="shared" si="2"/>
        <v>0</v>
      </c>
      <c r="I27" s="36">
        <v>0</v>
      </c>
      <c r="J27" s="36">
        <v>0</v>
      </c>
      <c r="K27" s="36">
        <v>0</v>
      </c>
      <c r="L27" s="37">
        <f t="shared" si="3"/>
        <v>0</v>
      </c>
      <c r="M27" s="36">
        <v>0</v>
      </c>
      <c r="N27" s="36">
        <v>0</v>
      </c>
      <c r="O27" s="36">
        <v>0</v>
      </c>
      <c r="P27" s="36"/>
      <c r="Q27" s="37">
        <f t="shared" si="4"/>
        <v>0</v>
      </c>
      <c r="R27" s="36">
        <v>0</v>
      </c>
      <c r="S27" s="36">
        <v>0</v>
      </c>
      <c r="T27" s="36">
        <v>0</v>
      </c>
      <c r="U27" s="37">
        <f t="shared" si="5"/>
        <v>0</v>
      </c>
      <c r="V27" s="24"/>
    </row>
    <row r="28" spans="1:22" s="25" customFormat="1" ht="34.5" customHeight="1">
      <c r="A28" s="23" t="s">
        <v>115</v>
      </c>
      <c r="B28" s="30"/>
      <c r="C28" s="36">
        <v>0</v>
      </c>
      <c r="D28" s="36">
        <f t="shared" si="1"/>
        <v>0</v>
      </c>
      <c r="E28" s="36">
        <v>0</v>
      </c>
      <c r="F28" s="36">
        <v>0</v>
      </c>
      <c r="G28" s="36">
        <v>0</v>
      </c>
      <c r="H28" s="37">
        <f t="shared" si="2"/>
        <v>0</v>
      </c>
      <c r="I28" s="36">
        <v>0</v>
      </c>
      <c r="J28" s="36">
        <v>0</v>
      </c>
      <c r="K28" s="36">
        <v>0</v>
      </c>
      <c r="L28" s="37">
        <f t="shared" si="3"/>
        <v>0</v>
      </c>
      <c r="M28" s="36">
        <v>0</v>
      </c>
      <c r="N28" s="36">
        <v>0</v>
      </c>
      <c r="O28" s="36">
        <v>0</v>
      </c>
      <c r="P28" s="36"/>
      <c r="Q28" s="37">
        <f t="shared" si="4"/>
        <v>0</v>
      </c>
      <c r="R28" s="36">
        <v>0</v>
      </c>
      <c r="S28" s="36">
        <v>0</v>
      </c>
      <c r="T28" s="36">
        <v>0</v>
      </c>
      <c r="U28" s="37">
        <f t="shared" si="5"/>
        <v>0</v>
      </c>
      <c r="V28" s="24"/>
    </row>
    <row r="29" spans="1:22" s="27" customFormat="1" ht="24" customHeight="1">
      <c r="A29" s="28" t="s">
        <v>83</v>
      </c>
      <c r="B29" s="31" t="s">
        <v>51</v>
      </c>
      <c r="C29" s="37">
        <f>C30+C31+C32+C33+C34</f>
        <v>439732.8</v>
      </c>
      <c r="D29" s="37">
        <f>D30+D31+D32+D33+D34</f>
        <v>439732.8</v>
      </c>
      <c r="E29" s="38">
        <f>E30+E31+E32+E33+E34</f>
        <v>36362.6</v>
      </c>
      <c r="F29" s="38">
        <f>F30+F31+F32+F33+F34</f>
        <v>38447.3</v>
      </c>
      <c r="G29" s="38">
        <f>G30+G31+G32+G33+G34</f>
        <v>40261.2</v>
      </c>
      <c r="H29" s="37">
        <f t="shared" si="2"/>
        <v>115071.1</v>
      </c>
      <c r="I29" s="37">
        <f>I30+I31+I32+I33+I34</f>
        <v>36254</v>
      </c>
      <c r="J29" s="37">
        <f>J30+J31+J32+J33+J34</f>
        <v>50606.4</v>
      </c>
      <c r="K29" s="37">
        <f>K30+K31+K32+K33+K34</f>
        <v>41751</v>
      </c>
      <c r="L29" s="37">
        <f t="shared" si="3"/>
        <v>128611.4</v>
      </c>
      <c r="M29" s="37">
        <f>M30+M31+M32+M33+M34</f>
        <v>29379</v>
      </c>
      <c r="N29" s="37">
        <f>N30+N31+N32+N33+N34</f>
        <v>26910.9</v>
      </c>
      <c r="O29" s="37">
        <f>O30+O31+O32+O33+O34</f>
        <v>34993</v>
      </c>
      <c r="P29" s="37">
        <f>H29+L29+M29+N29+O29</f>
        <v>334965.4</v>
      </c>
      <c r="Q29" s="37">
        <f t="shared" si="4"/>
        <v>91282.9</v>
      </c>
      <c r="R29" s="37">
        <f>R30+R31+R32+R33+R34</f>
        <v>34794.2</v>
      </c>
      <c r="S29" s="37">
        <f>S30+S31+S32+S33+S34</f>
        <v>34892.2</v>
      </c>
      <c r="T29" s="37">
        <f>T30+T31+T32+T33+T34</f>
        <v>35081</v>
      </c>
      <c r="U29" s="37">
        <f t="shared" si="5"/>
        <v>104767.4</v>
      </c>
      <c r="V29" s="26"/>
    </row>
    <row r="30" spans="1:22" s="25" customFormat="1" ht="33" customHeight="1">
      <c r="A30" s="23" t="s">
        <v>107</v>
      </c>
      <c r="B30" s="30"/>
      <c r="C30" s="36">
        <v>142848</v>
      </c>
      <c r="D30" s="36">
        <f aca="true" t="shared" si="6" ref="D30:D35">H30+L30+Q30+U30</f>
        <v>142848</v>
      </c>
      <c r="E30" s="39">
        <v>11904</v>
      </c>
      <c r="F30" s="39">
        <v>11904</v>
      </c>
      <c r="G30" s="39">
        <v>11904</v>
      </c>
      <c r="H30" s="37">
        <f t="shared" si="2"/>
        <v>35712</v>
      </c>
      <c r="I30" s="36">
        <v>11904</v>
      </c>
      <c r="J30" s="36">
        <v>11904</v>
      </c>
      <c r="K30" s="36">
        <v>11904</v>
      </c>
      <c r="L30" s="37">
        <f t="shared" si="3"/>
        <v>35712</v>
      </c>
      <c r="M30" s="36">
        <v>11904</v>
      </c>
      <c r="N30" s="36">
        <v>11904</v>
      </c>
      <c r="O30" s="36">
        <v>11904</v>
      </c>
      <c r="P30" s="36"/>
      <c r="Q30" s="37">
        <f t="shared" si="4"/>
        <v>35712</v>
      </c>
      <c r="R30" s="36">
        <v>11904</v>
      </c>
      <c r="S30" s="36">
        <v>11904</v>
      </c>
      <c r="T30" s="36">
        <v>11904</v>
      </c>
      <c r="U30" s="37">
        <f t="shared" si="5"/>
        <v>35712</v>
      </c>
      <c r="V30" s="24"/>
    </row>
    <row r="31" spans="1:22" s="25" customFormat="1" ht="45" customHeight="1">
      <c r="A31" s="23" t="s">
        <v>86</v>
      </c>
      <c r="B31" s="30"/>
      <c r="C31" s="36">
        <v>12337.6</v>
      </c>
      <c r="D31" s="36">
        <f t="shared" si="6"/>
        <v>12337.6</v>
      </c>
      <c r="E31" s="39">
        <v>370.2</v>
      </c>
      <c r="F31" s="39">
        <v>1014.7</v>
      </c>
      <c r="G31" s="39">
        <v>4051.4</v>
      </c>
      <c r="H31" s="37">
        <v>5436.3</v>
      </c>
      <c r="I31" s="36">
        <v>829</v>
      </c>
      <c r="J31" s="36">
        <v>728</v>
      </c>
      <c r="K31" s="36">
        <v>779</v>
      </c>
      <c r="L31" s="37">
        <f t="shared" si="3"/>
        <v>2336</v>
      </c>
      <c r="M31" s="36">
        <v>792</v>
      </c>
      <c r="N31" s="36">
        <v>715.9</v>
      </c>
      <c r="O31" s="36">
        <v>742</v>
      </c>
      <c r="P31" s="36"/>
      <c r="Q31" s="37">
        <f t="shared" si="4"/>
        <v>2249.9</v>
      </c>
      <c r="R31" s="36">
        <v>776.1</v>
      </c>
      <c r="S31" s="36">
        <v>772.2</v>
      </c>
      <c r="T31" s="36">
        <v>767.1</v>
      </c>
      <c r="U31" s="37">
        <f t="shared" si="5"/>
        <v>2315.4</v>
      </c>
      <c r="V31" s="24"/>
    </row>
    <row r="32" spans="1:22" s="25" customFormat="1" ht="35.25" customHeight="1">
      <c r="A32" s="23" t="s">
        <v>87</v>
      </c>
      <c r="B32" s="30"/>
      <c r="C32" s="36">
        <v>224904.3</v>
      </c>
      <c r="D32" s="36">
        <f t="shared" si="6"/>
        <v>224904.3</v>
      </c>
      <c r="E32" s="39">
        <v>19136.9</v>
      </c>
      <c r="F32" s="39">
        <v>18866.1</v>
      </c>
      <c r="G32" s="39">
        <v>18868.8</v>
      </c>
      <c r="H32" s="37">
        <f t="shared" si="2"/>
        <v>56871.8</v>
      </c>
      <c r="I32" s="36">
        <v>18365</v>
      </c>
      <c r="J32" s="36">
        <v>33635.4</v>
      </c>
      <c r="K32" s="36">
        <v>24165</v>
      </c>
      <c r="L32" s="37">
        <f>I32+J32+K32</f>
        <v>76165.4</v>
      </c>
      <c r="M32" s="36">
        <v>11141</v>
      </c>
      <c r="N32" s="36">
        <v>10039</v>
      </c>
      <c r="O32" s="36">
        <v>18044</v>
      </c>
      <c r="P32" s="36"/>
      <c r="Q32" s="37">
        <f t="shared" si="4"/>
        <v>39224</v>
      </c>
      <c r="R32" s="36">
        <v>17639</v>
      </c>
      <c r="S32" s="36">
        <v>17639</v>
      </c>
      <c r="T32" s="36">
        <v>17365.1</v>
      </c>
      <c r="U32" s="37">
        <f t="shared" si="5"/>
        <v>52643.1</v>
      </c>
      <c r="V32" s="24"/>
    </row>
    <row r="33" spans="1:22" s="25" customFormat="1" ht="34.5" customHeight="1">
      <c r="A33" s="23" t="s">
        <v>88</v>
      </c>
      <c r="B33" s="30"/>
      <c r="C33" s="36">
        <v>59378.9</v>
      </c>
      <c r="D33" s="36">
        <f t="shared" si="6"/>
        <v>59378.9</v>
      </c>
      <c r="E33" s="39">
        <v>4863.5</v>
      </c>
      <c r="F33" s="39">
        <v>6486.5</v>
      </c>
      <c r="G33" s="39">
        <v>5437</v>
      </c>
      <c r="H33" s="37">
        <f t="shared" si="2"/>
        <v>16787</v>
      </c>
      <c r="I33" s="36">
        <v>5156</v>
      </c>
      <c r="J33" s="36">
        <v>4339</v>
      </c>
      <c r="K33" s="36">
        <v>4903</v>
      </c>
      <c r="L33" s="37">
        <f>I33+J33+K33</f>
        <v>14398</v>
      </c>
      <c r="M33" s="36">
        <v>5542</v>
      </c>
      <c r="N33" s="36">
        <v>4252</v>
      </c>
      <c r="O33" s="36">
        <v>4303</v>
      </c>
      <c r="P33" s="36"/>
      <c r="Q33" s="37">
        <f t="shared" si="4"/>
        <v>14097</v>
      </c>
      <c r="R33" s="36">
        <v>4475.1</v>
      </c>
      <c r="S33" s="36">
        <v>4577</v>
      </c>
      <c r="T33" s="36">
        <v>5044.8</v>
      </c>
      <c r="U33" s="37">
        <f t="shared" si="5"/>
        <v>14096.9</v>
      </c>
      <c r="V33" s="24"/>
    </row>
    <row r="34" spans="1:22" s="25" customFormat="1" ht="34.5" customHeight="1">
      <c r="A34" s="23" t="s">
        <v>115</v>
      </c>
      <c r="B34" s="30"/>
      <c r="C34" s="36">
        <v>264</v>
      </c>
      <c r="D34" s="36">
        <f t="shared" si="6"/>
        <v>264</v>
      </c>
      <c r="E34" s="39">
        <v>88</v>
      </c>
      <c r="F34" s="39">
        <v>176</v>
      </c>
      <c r="G34" s="39">
        <v>0</v>
      </c>
      <c r="H34" s="37">
        <f t="shared" si="2"/>
        <v>264</v>
      </c>
      <c r="I34" s="36">
        <v>0</v>
      </c>
      <c r="J34" s="36">
        <v>0</v>
      </c>
      <c r="K34" s="36">
        <v>0</v>
      </c>
      <c r="L34" s="37">
        <f>I34+J34+K34</f>
        <v>0</v>
      </c>
      <c r="M34" s="36">
        <v>0</v>
      </c>
      <c r="N34" s="36">
        <v>0</v>
      </c>
      <c r="O34" s="36">
        <v>0</v>
      </c>
      <c r="P34" s="36"/>
      <c r="Q34" s="37">
        <f t="shared" si="4"/>
        <v>0</v>
      </c>
      <c r="R34" s="36">
        <v>0</v>
      </c>
      <c r="S34" s="36">
        <v>0</v>
      </c>
      <c r="T34" s="36">
        <v>0</v>
      </c>
      <c r="U34" s="37">
        <f t="shared" si="5"/>
        <v>0</v>
      </c>
      <c r="V34" s="24"/>
    </row>
    <row r="35" spans="1:22" s="25" customFormat="1" ht="29.25" customHeight="1">
      <c r="A35" s="28" t="s">
        <v>81</v>
      </c>
      <c r="B35" s="31" t="s">
        <v>52</v>
      </c>
      <c r="C35" s="37">
        <f>C37+C43+C49+C55+C61</f>
        <v>643343.8</v>
      </c>
      <c r="D35" s="37">
        <f t="shared" si="6"/>
        <v>643343.8</v>
      </c>
      <c r="E35" s="37">
        <f>E37+E43+E49+E55+E61</f>
        <v>29218.9</v>
      </c>
      <c r="F35" s="37">
        <f>F37+F43+F49+F55+F61</f>
        <v>51417.2</v>
      </c>
      <c r="G35" s="37">
        <f>G37+G43+G49+G55+G61</f>
        <v>53183.5</v>
      </c>
      <c r="H35" s="37">
        <f t="shared" si="2"/>
        <v>133819.6</v>
      </c>
      <c r="I35" s="37">
        <f>I37+I43+I49+I55+I61</f>
        <v>52426.9</v>
      </c>
      <c r="J35" s="37">
        <f>J37+J43+J49+J55+J61</f>
        <v>51948</v>
      </c>
      <c r="K35" s="37">
        <f>K37+K43+K49+K55+K61</f>
        <v>56452</v>
      </c>
      <c r="L35" s="37">
        <f t="shared" si="3"/>
        <v>160826.9</v>
      </c>
      <c r="M35" s="37">
        <f>M37+M43+M49+M55+M61</f>
        <v>54975</v>
      </c>
      <c r="N35" s="37">
        <f>N37+N43+N49+N55+N61</f>
        <v>45714.5</v>
      </c>
      <c r="O35" s="37">
        <f>O37+O43+O49+O55+O61</f>
        <v>52630</v>
      </c>
      <c r="P35" s="37"/>
      <c r="Q35" s="37">
        <f t="shared" si="4"/>
        <v>153319.5</v>
      </c>
      <c r="R35" s="37">
        <f>R37+R43+R49+R55+R61</f>
        <v>52375.1</v>
      </c>
      <c r="S35" s="37">
        <f>S37+S43+S49+S55+S61</f>
        <v>52925.2</v>
      </c>
      <c r="T35" s="37">
        <f>T37+T43+T49+T61+T56</f>
        <v>90077.5</v>
      </c>
      <c r="U35" s="37">
        <f t="shared" si="5"/>
        <v>195377.8</v>
      </c>
      <c r="V35" s="24"/>
    </row>
    <row r="36" spans="1:22" s="25" customFormat="1" ht="15.75" customHeight="1">
      <c r="A36" s="32" t="s">
        <v>53</v>
      </c>
      <c r="B36" s="31"/>
      <c r="C36" s="36"/>
      <c r="D36" s="36"/>
      <c r="E36" s="36"/>
      <c r="F36" s="36"/>
      <c r="G36" s="36"/>
      <c r="H36" s="37"/>
      <c r="I36" s="36"/>
      <c r="J36" s="36"/>
      <c r="K36" s="36"/>
      <c r="L36" s="37"/>
      <c r="M36" s="36"/>
      <c r="N36" s="36"/>
      <c r="O36" s="36"/>
      <c r="P36" s="36"/>
      <c r="Q36" s="37"/>
      <c r="R36" s="36"/>
      <c r="S36" s="36"/>
      <c r="T36" s="36"/>
      <c r="U36" s="37"/>
      <c r="V36" s="24"/>
    </row>
    <row r="37" spans="1:22" s="25" customFormat="1" ht="44.25" customHeight="1">
      <c r="A37" s="28" t="s">
        <v>95</v>
      </c>
      <c r="B37" s="31" t="s">
        <v>56</v>
      </c>
      <c r="C37" s="37">
        <f>C38+C39+C40+C41</f>
        <v>4218.2</v>
      </c>
      <c r="D37" s="37">
        <f>H37+L37+Q37+U37</f>
        <v>4218.2</v>
      </c>
      <c r="E37" s="37">
        <f>E38+E39+E40+E41</f>
        <v>0</v>
      </c>
      <c r="F37" s="37">
        <f>F38+F39+F40+F41</f>
        <v>0</v>
      </c>
      <c r="G37" s="37">
        <v>965.2</v>
      </c>
      <c r="H37" s="37">
        <f>E37+F37+G37</f>
        <v>965.2</v>
      </c>
      <c r="I37" s="37">
        <f>I38+I39+I40+I41</f>
        <v>3253</v>
      </c>
      <c r="J37" s="37">
        <f>J38+J39+J40+J41</f>
        <v>0</v>
      </c>
      <c r="K37" s="37">
        <f>K38+K39+K40+K41</f>
        <v>0</v>
      </c>
      <c r="L37" s="37">
        <f aca="true" t="shared" si="7" ref="L37:L68">I37+J37+K37</f>
        <v>3253</v>
      </c>
      <c r="M37" s="37">
        <f>M38+M39+M40+M41</f>
        <v>0</v>
      </c>
      <c r="N37" s="37">
        <f>N38+N39+N40+N41</f>
        <v>0</v>
      </c>
      <c r="O37" s="37">
        <f>O38+O39+O40+O41</f>
        <v>0</v>
      </c>
      <c r="P37" s="37"/>
      <c r="Q37" s="37">
        <f aca="true" t="shared" si="8" ref="Q37:Q68">M37+N37+O37</f>
        <v>0</v>
      </c>
      <c r="R37" s="37">
        <f>R38+R39+R40+R41</f>
        <v>0</v>
      </c>
      <c r="S37" s="37">
        <f>S38+S39+S40+S41</f>
        <v>0</v>
      </c>
      <c r="T37" s="37">
        <f>T38+T39+T40+T41</f>
        <v>0</v>
      </c>
      <c r="U37" s="37">
        <f aca="true" t="shared" si="9" ref="U37:U68">R37+S37+T37</f>
        <v>0</v>
      </c>
      <c r="V37" s="26"/>
    </row>
    <row r="38" spans="1:22" s="25" customFormat="1" ht="36" customHeight="1">
      <c r="A38" s="23" t="s">
        <v>107</v>
      </c>
      <c r="B38" s="31"/>
      <c r="C38" s="37"/>
      <c r="D38" s="37">
        <f aca="true" t="shared" si="10" ref="D38:D60">H38+L38+Q38+U38</f>
        <v>0</v>
      </c>
      <c r="E38" s="37"/>
      <c r="F38" s="37"/>
      <c r="G38" s="37"/>
      <c r="H38" s="37">
        <f aca="true" t="shared" si="11" ref="H38:H64">E38+F38+G38</f>
        <v>0</v>
      </c>
      <c r="I38" s="37"/>
      <c r="J38" s="37"/>
      <c r="K38" s="37"/>
      <c r="L38" s="37">
        <f t="shared" si="7"/>
        <v>0</v>
      </c>
      <c r="M38" s="37"/>
      <c r="N38" s="37"/>
      <c r="O38" s="37"/>
      <c r="P38" s="37"/>
      <c r="Q38" s="37">
        <f t="shared" si="8"/>
        <v>0</v>
      </c>
      <c r="R38" s="37"/>
      <c r="S38" s="37"/>
      <c r="T38" s="37"/>
      <c r="U38" s="37">
        <f t="shared" si="9"/>
        <v>0</v>
      </c>
      <c r="V38" s="26"/>
    </row>
    <row r="39" spans="1:22" s="25" customFormat="1" ht="44.25" customHeight="1">
      <c r="A39" s="23" t="s">
        <v>86</v>
      </c>
      <c r="B39" s="31"/>
      <c r="C39" s="37">
        <v>4218.2</v>
      </c>
      <c r="D39" s="37">
        <f>H39+L39+Q39+U39</f>
        <v>4218.2</v>
      </c>
      <c r="E39" s="37"/>
      <c r="F39" s="37"/>
      <c r="G39" s="37">
        <v>965.2</v>
      </c>
      <c r="H39" s="37">
        <f t="shared" si="11"/>
        <v>965.2</v>
      </c>
      <c r="I39" s="37">
        <v>3253</v>
      </c>
      <c r="J39" s="37">
        <v>0</v>
      </c>
      <c r="K39" s="37">
        <v>0</v>
      </c>
      <c r="L39" s="37">
        <f t="shared" si="7"/>
        <v>3253</v>
      </c>
      <c r="M39" s="37">
        <v>0</v>
      </c>
      <c r="N39" s="37">
        <v>0</v>
      </c>
      <c r="O39" s="37">
        <v>0</v>
      </c>
      <c r="P39" s="37"/>
      <c r="Q39" s="37">
        <f t="shared" si="8"/>
        <v>0</v>
      </c>
      <c r="R39" s="37">
        <v>0</v>
      </c>
      <c r="S39" s="37">
        <v>0</v>
      </c>
      <c r="T39" s="37">
        <v>0</v>
      </c>
      <c r="U39" s="37">
        <f t="shared" si="9"/>
        <v>0</v>
      </c>
      <c r="V39" s="26"/>
    </row>
    <row r="40" spans="1:22" s="25" customFormat="1" ht="36" customHeight="1">
      <c r="A40" s="23" t="s">
        <v>87</v>
      </c>
      <c r="B40" s="31"/>
      <c r="C40" s="37"/>
      <c r="D40" s="37" t="s">
        <v>109</v>
      </c>
      <c r="E40" s="37"/>
      <c r="F40" s="37"/>
      <c r="G40" s="37"/>
      <c r="H40" s="37">
        <f t="shared" si="11"/>
        <v>0</v>
      </c>
      <c r="I40" s="37"/>
      <c r="J40" s="37"/>
      <c r="K40" s="37"/>
      <c r="L40" s="37">
        <f t="shared" si="7"/>
        <v>0</v>
      </c>
      <c r="M40" s="37"/>
      <c r="N40" s="37"/>
      <c r="O40" s="37"/>
      <c r="P40" s="37"/>
      <c r="Q40" s="37">
        <f t="shared" si="8"/>
        <v>0</v>
      </c>
      <c r="R40" s="37"/>
      <c r="S40" s="37"/>
      <c r="T40" s="37"/>
      <c r="U40" s="37">
        <f t="shared" si="9"/>
        <v>0</v>
      </c>
      <c r="V40" s="26"/>
    </row>
    <row r="41" spans="1:22" s="25" customFormat="1" ht="37.5" customHeight="1">
      <c r="A41" s="23" t="s">
        <v>88</v>
      </c>
      <c r="B41" s="31"/>
      <c r="C41" s="37"/>
      <c r="D41" s="37">
        <f t="shared" si="10"/>
        <v>0</v>
      </c>
      <c r="E41" s="37"/>
      <c r="F41" s="37"/>
      <c r="G41" s="37"/>
      <c r="H41" s="37">
        <f t="shared" si="11"/>
        <v>0</v>
      </c>
      <c r="I41" s="37"/>
      <c r="J41" s="37"/>
      <c r="K41" s="37"/>
      <c r="L41" s="37">
        <f t="shared" si="7"/>
        <v>0</v>
      </c>
      <c r="M41" s="37"/>
      <c r="N41" s="37"/>
      <c r="O41" s="37"/>
      <c r="P41" s="37"/>
      <c r="Q41" s="37">
        <f t="shared" si="8"/>
        <v>0</v>
      </c>
      <c r="R41" s="37"/>
      <c r="S41" s="37"/>
      <c r="T41" s="37"/>
      <c r="U41" s="37">
        <f t="shared" si="9"/>
        <v>0</v>
      </c>
      <c r="V41" s="26"/>
    </row>
    <row r="42" spans="1:22" s="25" customFormat="1" ht="30.75" customHeight="1">
      <c r="A42" s="23" t="s">
        <v>115</v>
      </c>
      <c r="B42" s="31"/>
      <c r="C42" s="37">
        <v>0</v>
      </c>
      <c r="D42" s="37">
        <f t="shared" si="10"/>
        <v>0</v>
      </c>
      <c r="E42" s="37">
        <v>0</v>
      </c>
      <c r="F42" s="37">
        <v>0</v>
      </c>
      <c r="G42" s="37">
        <v>0</v>
      </c>
      <c r="H42" s="37">
        <f>E42+F42+G42</f>
        <v>0</v>
      </c>
      <c r="I42" s="37">
        <v>0</v>
      </c>
      <c r="J42" s="37">
        <v>0</v>
      </c>
      <c r="K42" s="37">
        <v>0</v>
      </c>
      <c r="L42" s="37">
        <f>I42+J42+K42</f>
        <v>0</v>
      </c>
      <c r="M42" s="37">
        <v>0</v>
      </c>
      <c r="N42" s="37">
        <v>0</v>
      </c>
      <c r="O42" s="37">
        <v>0</v>
      </c>
      <c r="P42" s="37"/>
      <c r="Q42" s="37">
        <f>M42+N42+O42</f>
        <v>0</v>
      </c>
      <c r="R42" s="37">
        <v>0</v>
      </c>
      <c r="S42" s="37">
        <v>0</v>
      </c>
      <c r="T42" s="37">
        <v>0</v>
      </c>
      <c r="U42" s="37">
        <f>R42+S42+T42</f>
        <v>0</v>
      </c>
      <c r="V42" s="26"/>
    </row>
    <row r="43" spans="1:23" s="25" customFormat="1" ht="23.25" customHeight="1">
      <c r="A43" s="28" t="s">
        <v>84</v>
      </c>
      <c r="B43" s="31" t="s">
        <v>57</v>
      </c>
      <c r="C43" s="37">
        <f>C44+C45+C46+C47</f>
        <v>20465</v>
      </c>
      <c r="D43" s="37">
        <f t="shared" si="10"/>
        <v>20465</v>
      </c>
      <c r="E43" s="37">
        <f>E44+E45+E46+E47</f>
        <v>1610</v>
      </c>
      <c r="F43" s="37">
        <f>F44+F45+F46+F47</f>
        <v>1880</v>
      </c>
      <c r="G43" s="37">
        <f>G44+G45+G46+G47</f>
        <v>1745</v>
      </c>
      <c r="H43" s="37">
        <f t="shared" si="11"/>
        <v>5235</v>
      </c>
      <c r="I43" s="37">
        <f>I44+I45+I46+I47</f>
        <v>1746</v>
      </c>
      <c r="J43" s="37">
        <f>J44+J45+J46+J47</f>
        <v>1807</v>
      </c>
      <c r="K43" s="37">
        <f>K44+K45+K46+K47</f>
        <v>1811</v>
      </c>
      <c r="L43" s="37">
        <f t="shared" si="7"/>
        <v>5364</v>
      </c>
      <c r="M43" s="37">
        <f>M44+M45+M46+M47</f>
        <v>1808</v>
      </c>
      <c r="N43" s="37">
        <f>N44+N45+N46+N47</f>
        <v>1610</v>
      </c>
      <c r="O43" s="37">
        <f>O44+O45+O46+O47</f>
        <v>1614</v>
      </c>
      <c r="P43" s="37"/>
      <c r="Q43" s="37">
        <f t="shared" si="8"/>
        <v>5032</v>
      </c>
      <c r="R43" s="37">
        <f>R44+R45+R46+R47</f>
        <v>1610</v>
      </c>
      <c r="S43" s="37">
        <f>S44+S45+S46+S47</f>
        <v>1610</v>
      </c>
      <c r="T43" s="37">
        <f>T44+T45+T46+T47</f>
        <v>1614</v>
      </c>
      <c r="U43" s="37">
        <f t="shared" si="9"/>
        <v>4834</v>
      </c>
      <c r="V43" s="26"/>
      <c r="W43" s="27"/>
    </row>
    <row r="44" spans="1:23" s="25" customFormat="1" ht="34.5" customHeight="1">
      <c r="A44" s="23" t="s">
        <v>107</v>
      </c>
      <c r="B44" s="31"/>
      <c r="C44" s="37">
        <v>20465</v>
      </c>
      <c r="D44" s="37">
        <f t="shared" si="10"/>
        <v>20465</v>
      </c>
      <c r="E44" s="37">
        <v>1610</v>
      </c>
      <c r="F44" s="37">
        <v>1880</v>
      </c>
      <c r="G44" s="37">
        <v>1745</v>
      </c>
      <c r="H44" s="37">
        <f t="shared" si="11"/>
        <v>5235</v>
      </c>
      <c r="I44" s="37">
        <v>1746</v>
      </c>
      <c r="J44" s="37">
        <v>1807</v>
      </c>
      <c r="K44" s="37">
        <v>1811</v>
      </c>
      <c r="L44" s="37">
        <f t="shared" si="7"/>
        <v>5364</v>
      </c>
      <c r="M44" s="37">
        <v>1808</v>
      </c>
      <c r="N44" s="37">
        <v>1610</v>
      </c>
      <c r="O44" s="37">
        <v>1614</v>
      </c>
      <c r="P44" s="37"/>
      <c r="Q44" s="37">
        <f t="shared" si="8"/>
        <v>5032</v>
      </c>
      <c r="R44" s="37">
        <v>1610</v>
      </c>
      <c r="S44" s="37">
        <v>1610</v>
      </c>
      <c r="T44" s="37">
        <v>1614</v>
      </c>
      <c r="U44" s="37">
        <f t="shared" si="9"/>
        <v>4834</v>
      </c>
      <c r="V44" s="26"/>
      <c r="W44" s="27"/>
    </row>
    <row r="45" spans="1:23" s="25" customFormat="1" ht="45" customHeight="1">
      <c r="A45" s="23" t="s">
        <v>86</v>
      </c>
      <c r="B45" s="31"/>
      <c r="C45" s="37">
        <v>0</v>
      </c>
      <c r="D45" s="37">
        <f t="shared" si="10"/>
        <v>0</v>
      </c>
      <c r="E45" s="37"/>
      <c r="F45" s="37"/>
      <c r="G45" s="37"/>
      <c r="H45" s="37">
        <f t="shared" si="11"/>
        <v>0</v>
      </c>
      <c r="I45" s="37"/>
      <c r="J45" s="37"/>
      <c r="K45" s="37"/>
      <c r="L45" s="37">
        <f t="shared" si="7"/>
        <v>0</v>
      </c>
      <c r="M45" s="37"/>
      <c r="N45" s="37"/>
      <c r="O45" s="37"/>
      <c r="P45" s="37"/>
      <c r="Q45" s="37">
        <f t="shared" si="8"/>
        <v>0</v>
      </c>
      <c r="R45" s="37"/>
      <c r="S45" s="37"/>
      <c r="T45" s="37"/>
      <c r="U45" s="37">
        <f t="shared" si="9"/>
        <v>0</v>
      </c>
      <c r="V45" s="26"/>
      <c r="W45" s="27"/>
    </row>
    <row r="46" spans="1:23" s="25" customFormat="1" ht="33.75" customHeight="1">
      <c r="A46" s="23" t="s">
        <v>87</v>
      </c>
      <c r="B46" s="31"/>
      <c r="C46" s="37">
        <v>0</v>
      </c>
      <c r="D46" s="37">
        <f t="shared" si="10"/>
        <v>0</v>
      </c>
      <c r="E46" s="37"/>
      <c r="F46" s="37"/>
      <c r="G46" s="37"/>
      <c r="H46" s="37">
        <f t="shared" si="11"/>
        <v>0</v>
      </c>
      <c r="I46" s="37"/>
      <c r="J46" s="37"/>
      <c r="K46" s="37"/>
      <c r="L46" s="37">
        <f t="shared" si="7"/>
        <v>0</v>
      </c>
      <c r="M46" s="37"/>
      <c r="N46" s="37"/>
      <c r="O46" s="37"/>
      <c r="P46" s="37"/>
      <c r="Q46" s="37">
        <f t="shared" si="8"/>
        <v>0</v>
      </c>
      <c r="R46" s="37"/>
      <c r="S46" s="37"/>
      <c r="T46" s="37"/>
      <c r="U46" s="37">
        <f t="shared" si="9"/>
        <v>0</v>
      </c>
      <c r="V46" s="26"/>
      <c r="W46" s="27"/>
    </row>
    <row r="47" spans="1:23" s="25" customFormat="1" ht="34.5" customHeight="1">
      <c r="A47" s="23" t="s">
        <v>88</v>
      </c>
      <c r="B47" s="31"/>
      <c r="C47" s="37">
        <v>0</v>
      </c>
      <c r="D47" s="37">
        <f t="shared" si="10"/>
        <v>0</v>
      </c>
      <c r="E47" s="37"/>
      <c r="F47" s="37"/>
      <c r="G47" s="37"/>
      <c r="H47" s="37">
        <f t="shared" si="11"/>
        <v>0</v>
      </c>
      <c r="I47" s="37"/>
      <c r="J47" s="37"/>
      <c r="K47" s="37"/>
      <c r="L47" s="37">
        <f t="shared" si="7"/>
        <v>0</v>
      </c>
      <c r="M47" s="37"/>
      <c r="N47" s="37"/>
      <c r="O47" s="37"/>
      <c r="P47" s="37"/>
      <c r="Q47" s="37">
        <f t="shared" si="8"/>
        <v>0</v>
      </c>
      <c r="R47" s="37"/>
      <c r="S47" s="37"/>
      <c r="T47" s="37"/>
      <c r="U47" s="37">
        <f t="shared" si="9"/>
        <v>0</v>
      </c>
      <c r="V47" s="26"/>
      <c r="W47" s="27"/>
    </row>
    <row r="48" spans="1:23" s="25" customFormat="1" ht="34.5" customHeight="1">
      <c r="A48" s="23" t="s">
        <v>115</v>
      </c>
      <c r="B48" s="31"/>
      <c r="C48" s="37">
        <v>0</v>
      </c>
      <c r="D48" s="37">
        <f t="shared" si="10"/>
        <v>0</v>
      </c>
      <c r="E48" s="37">
        <v>0</v>
      </c>
      <c r="F48" s="37">
        <v>0</v>
      </c>
      <c r="G48" s="37">
        <v>0</v>
      </c>
      <c r="H48" s="37">
        <f>E48+F48+G48</f>
        <v>0</v>
      </c>
      <c r="I48" s="37">
        <v>0</v>
      </c>
      <c r="J48" s="37">
        <v>0</v>
      </c>
      <c r="K48" s="37">
        <v>0</v>
      </c>
      <c r="L48" s="37">
        <f>I48+J48+K48</f>
        <v>0</v>
      </c>
      <c r="M48" s="37">
        <v>0</v>
      </c>
      <c r="N48" s="37">
        <v>0</v>
      </c>
      <c r="O48" s="37">
        <v>0</v>
      </c>
      <c r="P48" s="37"/>
      <c r="Q48" s="37">
        <f>M48+N48+O48</f>
        <v>0</v>
      </c>
      <c r="R48" s="37">
        <v>0</v>
      </c>
      <c r="S48" s="37">
        <v>0</v>
      </c>
      <c r="T48" s="37">
        <v>0</v>
      </c>
      <c r="U48" s="37">
        <f>R48+S48+T48</f>
        <v>0</v>
      </c>
      <c r="V48" s="26"/>
      <c r="W48" s="27"/>
    </row>
    <row r="49" spans="1:23" s="25" customFormat="1" ht="58.5" customHeight="1">
      <c r="A49" s="28" t="s">
        <v>96</v>
      </c>
      <c r="B49" s="31" t="s">
        <v>58</v>
      </c>
      <c r="C49" s="37">
        <f>C50+C53+C52</f>
        <v>432736.2</v>
      </c>
      <c r="D49" s="37">
        <f t="shared" si="10"/>
        <v>432736.2</v>
      </c>
      <c r="E49" s="37">
        <f>E50+E51+E52+E53</f>
        <v>21111</v>
      </c>
      <c r="F49" s="37">
        <f>F50+F51+F52+F53</f>
        <v>36061</v>
      </c>
      <c r="G49" s="37">
        <f>G50+G51+G52+G53</f>
        <v>36588</v>
      </c>
      <c r="H49" s="37">
        <f t="shared" si="11"/>
        <v>93760</v>
      </c>
      <c r="I49" s="37">
        <f>I50+I51+I52+I53</f>
        <v>34208</v>
      </c>
      <c r="J49" s="37">
        <f>J50+J51+J52+J53</f>
        <v>37975</v>
      </c>
      <c r="K49" s="37">
        <f>K50+K51+K52+K53</f>
        <v>38108</v>
      </c>
      <c r="L49" s="37">
        <f t="shared" si="7"/>
        <v>110291</v>
      </c>
      <c r="M49" s="37">
        <f>M50+M51+M52+M53</f>
        <v>36347</v>
      </c>
      <c r="N49" s="37">
        <f>N50+N51+N52+N53</f>
        <v>31256</v>
      </c>
      <c r="O49" s="37">
        <f>O50+O51+O52+O53</f>
        <v>35302</v>
      </c>
      <c r="P49" s="37"/>
      <c r="Q49" s="37">
        <f t="shared" si="8"/>
        <v>102905</v>
      </c>
      <c r="R49" s="37">
        <f>R50+R51+R52+R53</f>
        <v>35721</v>
      </c>
      <c r="S49" s="37">
        <f>S50+S51+S52+S53</f>
        <v>36287</v>
      </c>
      <c r="T49" s="37">
        <f>T50+T51+T52+T53</f>
        <v>53772.2</v>
      </c>
      <c r="U49" s="37">
        <f t="shared" si="9"/>
        <v>125780.2</v>
      </c>
      <c r="V49" s="26"/>
      <c r="W49" s="27"/>
    </row>
    <row r="50" spans="1:23" s="25" customFormat="1" ht="37.5" customHeight="1">
      <c r="A50" s="23" t="s">
        <v>107</v>
      </c>
      <c r="B50" s="31"/>
      <c r="C50" s="37"/>
      <c r="D50" s="37">
        <f t="shared" si="10"/>
        <v>0</v>
      </c>
      <c r="E50" s="37"/>
      <c r="F50" s="37"/>
      <c r="G50" s="37"/>
      <c r="H50" s="37">
        <f t="shared" si="11"/>
        <v>0</v>
      </c>
      <c r="I50" s="37"/>
      <c r="J50" s="37"/>
      <c r="K50" s="37"/>
      <c r="L50" s="37">
        <f t="shared" si="7"/>
        <v>0</v>
      </c>
      <c r="M50" s="37"/>
      <c r="N50" s="37"/>
      <c r="O50" s="37"/>
      <c r="P50" s="37"/>
      <c r="Q50" s="37">
        <f t="shared" si="8"/>
        <v>0</v>
      </c>
      <c r="R50" s="37"/>
      <c r="S50" s="37"/>
      <c r="T50" s="37"/>
      <c r="U50" s="37">
        <f t="shared" si="9"/>
        <v>0</v>
      </c>
      <c r="V50" s="26"/>
      <c r="W50" s="27"/>
    </row>
    <row r="51" spans="1:23" s="25" customFormat="1" ht="44.25" customHeight="1">
      <c r="A51" s="23" t="s">
        <v>86</v>
      </c>
      <c r="B51" s="31"/>
      <c r="C51" s="37"/>
      <c r="D51" s="37">
        <f t="shared" si="10"/>
        <v>0</v>
      </c>
      <c r="E51" s="37"/>
      <c r="F51" s="37"/>
      <c r="G51" s="37"/>
      <c r="H51" s="37">
        <f t="shared" si="11"/>
        <v>0</v>
      </c>
      <c r="I51" s="37"/>
      <c r="J51" s="37"/>
      <c r="K51" s="37"/>
      <c r="L51" s="37">
        <f t="shared" si="7"/>
        <v>0</v>
      </c>
      <c r="M51" s="37"/>
      <c r="N51" s="37"/>
      <c r="O51" s="37"/>
      <c r="P51" s="37"/>
      <c r="Q51" s="37">
        <f t="shared" si="8"/>
        <v>0</v>
      </c>
      <c r="R51" s="37"/>
      <c r="S51" s="37"/>
      <c r="T51" s="37"/>
      <c r="U51" s="37">
        <f t="shared" si="9"/>
        <v>0</v>
      </c>
      <c r="V51" s="26"/>
      <c r="W51" s="27"/>
    </row>
    <row r="52" spans="1:23" s="25" customFormat="1" ht="39" customHeight="1">
      <c r="A52" s="23" t="s">
        <v>87</v>
      </c>
      <c r="B52" s="31"/>
      <c r="C52" s="37">
        <v>354623.2</v>
      </c>
      <c r="D52" s="37">
        <f t="shared" si="10"/>
        <v>354623.2</v>
      </c>
      <c r="E52" s="37">
        <v>14451</v>
      </c>
      <c r="F52" s="37">
        <v>28200</v>
      </c>
      <c r="G52" s="37">
        <v>29500</v>
      </c>
      <c r="H52" s="37">
        <f t="shared" si="11"/>
        <v>72151</v>
      </c>
      <c r="I52" s="37">
        <v>27500</v>
      </c>
      <c r="J52" s="37">
        <v>32100</v>
      </c>
      <c r="K52" s="37">
        <v>31200</v>
      </c>
      <c r="L52" s="37">
        <f t="shared" si="7"/>
        <v>90800</v>
      </c>
      <c r="M52" s="37">
        <v>29400</v>
      </c>
      <c r="N52" s="37">
        <v>25600</v>
      </c>
      <c r="O52" s="37">
        <v>29500</v>
      </c>
      <c r="P52" s="37"/>
      <c r="Q52" s="37">
        <f t="shared" si="8"/>
        <v>84500</v>
      </c>
      <c r="R52" s="37">
        <v>29800</v>
      </c>
      <c r="S52" s="37">
        <v>30200</v>
      </c>
      <c r="T52" s="37">
        <v>47172.2</v>
      </c>
      <c r="U52" s="37">
        <f t="shared" si="9"/>
        <v>107172.2</v>
      </c>
      <c r="V52" s="26"/>
      <c r="W52" s="27"/>
    </row>
    <row r="53" spans="1:23" s="25" customFormat="1" ht="33.75" customHeight="1">
      <c r="A53" s="23" t="s">
        <v>88</v>
      </c>
      <c r="B53" s="31"/>
      <c r="C53" s="37">
        <v>78113</v>
      </c>
      <c r="D53" s="37">
        <f t="shared" si="10"/>
        <v>78113</v>
      </c>
      <c r="E53" s="37">
        <v>6660</v>
      </c>
      <c r="F53" s="37">
        <v>7861</v>
      </c>
      <c r="G53" s="37">
        <v>7088</v>
      </c>
      <c r="H53" s="37">
        <f t="shared" si="11"/>
        <v>21609</v>
      </c>
      <c r="I53" s="37">
        <v>6708</v>
      </c>
      <c r="J53" s="37">
        <v>5875</v>
      </c>
      <c r="K53" s="37">
        <v>6908</v>
      </c>
      <c r="L53" s="37">
        <f t="shared" si="7"/>
        <v>19491</v>
      </c>
      <c r="M53" s="37">
        <v>6947</v>
      </c>
      <c r="N53" s="37">
        <v>5656</v>
      </c>
      <c r="O53" s="37">
        <v>5802</v>
      </c>
      <c r="P53" s="37"/>
      <c r="Q53" s="37">
        <f t="shared" si="8"/>
        <v>18405</v>
      </c>
      <c r="R53" s="37">
        <v>5921</v>
      </c>
      <c r="S53" s="37">
        <v>6087</v>
      </c>
      <c r="T53" s="37">
        <v>6600</v>
      </c>
      <c r="U53" s="37">
        <f t="shared" si="9"/>
        <v>18608</v>
      </c>
      <c r="V53" s="26"/>
      <c r="W53" s="27"/>
    </row>
    <row r="54" spans="1:23" s="25" customFormat="1" ht="33.75" customHeight="1">
      <c r="A54" s="23" t="s">
        <v>115</v>
      </c>
      <c r="B54" s="31"/>
      <c r="C54" s="37">
        <v>0</v>
      </c>
      <c r="D54" s="37">
        <f t="shared" si="10"/>
        <v>0</v>
      </c>
      <c r="E54" s="37">
        <v>0</v>
      </c>
      <c r="F54" s="37">
        <v>0</v>
      </c>
      <c r="G54" s="37">
        <v>0</v>
      </c>
      <c r="H54" s="37">
        <f>E54+F54+G54</f>
        <v>0</v>
      </c>
      <c r="I54" s="37">
        <v>0</v>
      </c>
      <c r="J54" s="37">
        <v>0</v>
      </c>
      <c r="K54" s="37">
        <v>0</v>
      </c>
      <c r="L54" s="37">
        <f>I54+J54+K54</f>
        <v>0</v>
      </c>
      <c r="M54" s="37">
        <v>0</v>
      </c>
      <c r="N54" s="37">
        <v>0</v>
      </c>
      <c r="O54" s="37">
        <v>0</v>
      </c>
      <c r="P54" s="37"/>
      <c r="Q54" s="37">
        <f>M54+N54+O54</f>
        <v>0</v>
      </c>
      <c r="R54" s="37">
        <v>0</v>
      </c>
      <c r="S54" s="37">
        <v>0</v>
      </c>
      <c r="T54" s="37">
        <v>0</v>
      </c>
      <c r="U54" s="37">
        <f>R54+S54+T54</f>
        <v>0</v>
      </c>
      <c r="V54" s="26"/>
      <c r="W54" s="27"/>
    </row>
    <row r="55" spans="1:23" s="25" customFormat="1" ht="45.75" customHeight="1">
      <c r="A55" s="28" t="s">
        <v>97</v>
      </c>
      <c r="B55" s="31" t="s">
        <v>59</v>
      </c>
      <c r="C55" s="37">
        <f>C56+C57+C58+C59</f>
        <v>200</v>
      </c>
      <c r="D55" s="37">
        <f t="shared" si="10"/>
        <v>200</v>
      </c>
      <c r="E55" s="37">
        <f>E56+E57+E58+E59</f>
        <v>0</v>
      </c>
      <c r="F55" s="37">
        <f>F56+F57+F58+F59</f>
        <v>0</v>
      </c>
      <c r="G55" s="37">
        <f>G56+G57+G58+G59</f>
        <v>0</v>
      </c>
      <c r="H55" s="37">
        <f t="shared" si="11"/>
        <v>0</v>
      </c>
      <c r="I55" s="37">
        <f>I56+I57+I58+I59</f>
        <v>0</v>
      </c>
      <c r="J55" s="37">
        <f>J56+J57+J58+J59</f>
        <v>0</v>
      </c>
      <c r="K55" s="37">
        <f>K56+K57+K58+K59</f>
        <v>0</v>
      </c>
      <c r="L55" s="37">
        <f t="shared" si="7"/>
        <v>0</v>
      </c>
      <c r="M55" s="37">
        <f>M56+M57+M58+M59</f>
        <v>0</v>
      </c>
      <c r="N55" s="37">
        <f>N56+N57+N58+N59</f>
        <v>0</v>
      </c>
      <c r="O55" s="37">
        <f>O56+O57+O58+O59</f>
        <v>0</v>
      </c>
      <c r="P55" s="37"/>
      <c r="Q55" s="37">
        <f t="shared" si="8"/>
        <v>0</v>
      </c>
      <c r="R55" s="37">
        <f>R56+R57+R58+R59</f>
        <v>0</v>
      </c>
      <c r="S55" s="37">
        <f>S56+S57+S58+S59</f>
        <v>200</v>
      </c>
      <c r="T55" s="37">
        <f>T56+T57+T58+T59</f>
        <v>0</v>
      </c>
      <c r="U55" s="37">
        <f t="shared" si="9"/>
        <v>200</v>
      </c>
      <c r="V55" s="26"/>
      <c r="W55" s="27"/>
    </row>
    <row r="56" spans="1:23" s="25" customFormat="1" ht="39" customHeight="1">
      <c r="A56" s="23" t="s">
        <v>107</v>
      </c>
      <c r="B56" s="31"/>
      <c r="C56" s="37">
        <v>200</v>
      </c>
      <c r="D56" s="37">
        <f t="shared" si="10"/>
        <v>200</v>
      </c>
      <c r="E56" s="37">
        <v>0</v>
      </c>
      <c r="F56" s="37">
        <v>0</v>
      </c>
      <c r="G56" s="37">
        <v>0</v>
      </c>
      <c r="H56" s="37">
        <f t="shared" si="11"/>
        <v>0</v>
      </c>
      <c r="I56" s="37">
        <v>0</v>
      </c>
      <c r="J56" s="37">
        <v>0</v>
      </c>
      <c r="K56" s="37">
        <v>0</v>
      </c>
      <c r="L56" s="37">
        <f t="shared" si="7"/>
        <v>0</v>
      </c>
      <c r="M56" s="37">
        <v>0</v>
      </c>
      <c r="N56" s="37">
        <v>0</v>
      </c>
      <c r="O56" s="37">
        <v>0</v>
      </c>
      <c r="P56" s="37"/>
      <c r="Q56" s="37">
        <f t="shared" si="8"/>
        <v>0</v>
      </c>
      <c r="R56" s="37">
        <v>0</v>
      </c>
      <c r="S56" s="37">
        <v>200</v>
      </c>
      <c r="T56" s="37">
        <v>0</v>
      </c>
      <c r="U56" s="37">
        <f t="shared" si="9"/>
        <v>200</v>
      </c>
      <c r="V56" s="26"/>
      <c r="W56" s="27"/>
    </row>
    <row r="57" spans="1:23" s="25" customFormat="1" ht="48.75" customHeight="1">
      <c r="A57" s="23" t="s">
        <v>86</v>
      </c>
      <c r="B57" s="31"/>
      <c r="C57" s="37"/>
      <c r="D57" s="37">
        <f t="shared" si="10"/>
        <v>0</v>
      </c>
      <c r="E57" s="37"/>
      <c r="F57" s="37"/>
      <c r="G57" s="37"/>
      <c r="H57" s="37">
        <f t="shared" si="11"/>
        <v>0</v>
      </c>
      <c r="I57" s="37"/>
      <c r="J57" s="37"/>
      <c r="K57" s="37"/>
      <c r="L57" s="37">
        <f t="shared" si="7"/>
        <v>0</v>
      </c>
      <c r="M57" s="37"/>
      <c r="N57" s="37"/>
      <c r="O57" s="37"/>
      <c r="P57" s="37"/>
      <c r="Q57" s="37">
        <f t="shared" si="8"/>
        <v>0</v>
      </c>
      <c r="R57" s="37"/>
      <c r="S57" s="37"/>
      <c r="T57" s="37"/>
      <c r="U57" s="37">
        <f t="shared" si="9"/>
        <v>0</v>
      </c>
      <c r="V57" s="26"/>
      <c r="W57" s="27"/>
    </row>
    <row r="58" spans="1:23" s="25" customFormat="1" ht="38.25" customHeight="1">
      <c r="A58" s="23" t="s">
        <v>87</v>
      </c>
      <c r="B58" s="31"/>
      <c r="C58" s="37"/>
      <c r="D58" s="37">
        <f t="shared" si="10"/>
        <v>0</v>
      </c>
      <c r="E58" s="37"/>
      <c r="F58" s="37"/>
      <c r="G58" s="37"/>
      <c r="H58" s="37">
        <f t="shared" si="11"/>
        <v>0</v>
      </c>
      <c r="I58" s="37"/>
      <c r="J58" s="37"/>
      <c r="K58" s="37"/>
      <c r="L58" s="37">
        <f t="shared" si="7"/>
        <v>0</v>
      </c>
      <c r="M58" s="37"/>
      <c r="N58" s="37"/>
      <c r="O58" s="37"/>
      <c r="P58" s="37"/>
      <c r="Q58" s="37">
        <f t="shared" si="8"/>
        <v>0</v>
      </c>
      <c r="R58" s="37"/>
      <c r="S58" s="37"/>
      <c r="T58" s="37"/>
      <c r="U58" s="37">
        <f t="shared" si="9"/>
        <v>0</v>
      </c>
      <c r="V58" s="26"/>
      <c r="W58" s="27"/>
    </row>
    <row r="59" spans="1:23" s="25" customFormat="1" ht="33" customHeight="1">
      <c r="A59" s="23" t="s">
        <v>88</v>
      </c>
      <c r="B59" s="31"/>
      <c r="C59" s="37"/>
      <c r="D59" s="37">
        <f t="shared" si="10"/>
        <v>0</v>
      </c>
      <c r="E59" s="37"/>
      <c r="F59" s="37"/>
      <c r="G59" s="37"/>
      <c r="H59" s="37">
        <f t="shared" si="11"/>
        <v>0</v>
      </c>
      <c r="I59" s="37"/>
      <c r="J59" s="37"/>
      <c r="K59" s="37"/>
      <c r="L59" s="37">
        <f t="shared" si="7"/>
        <v>0</v>
      </c>
      <c r="M59" s="37"/>
      <c r="N59" s="37"/>
      <c r="O59" s="37"/>
      <c r="P59" s="37"/>
      <c r="Q59" s="37">
        <f t="shared" si="8"/>
        <v>0</v>
      </c>
      <c r="R59" s="37"/>
      <c r="S59" s="37"/>
      <c r="T59" s="37"/>
      <c r="U59" s="37">
        <f t="shared" si="9"/>
        <v>0</v>
      </c>
      <c r="V59" s="26"/>
      <c r="W59" s="27"/>
    </row>
    <row r="60" spans="1:23" s="25" customFormat="1" ht="33" customHeight="1">
      <c r="A60" s="23" t="s">
        <v>115</v>
      </c>
      <c r="B60" s="31"/>
      <c r="C60" s="37">
        <v>0</v>
      </c>
      <c r="D60" s="37">
        <f t="shared" si="10"/>
        <v>0</v>
      </c>
      <c r="E60" s="37">
        <v>0</v>
      </c>
      <c r="F60" s="37">
        <v>0</v>
      </c>
      <c r="G60" s="37">
        <v>0</v>
      </c>
      <c r="H60" s="37">
        <f>E60+F60+G60</f>
        <v>0</v>
      </c>
      <c r="I60" s="37">
        <v>0</v>
      </c>
      <c r="J60" s="37">
        <v>0</v>
      </c>
      <c r="K60" s="37">
        <v>0</v>
      </c>
      <c r="L60" s="37">
        <f>I60+J60+K60</f>
        <v>0</v>
      </c>
      <c r="M60" s="37">
        <v>0</v>
      </c>
      <c r="N60" s="37">
        <v>0</v>
      </c>
      <c r="O60" s="37">
        <v>0</v>
      </c>
      <c r="P60" s="37"/>
      <c r="Q60" s="37">
        <f>M60+N60+O60</f>
        <v>0</v>
      </c>
      <c r="R60" s="37">
        <v>0</v>
      </c>
      <c r="S60" s="37">
        <v>0</v>
      </c>
      <c r="T60" s="37">
        <v>0</v>
      </c>
      <c r="U60" s="37">
        <f>R60+S60+T60</f>
        <v>0</v>
      </c>
      <c r="V60" s="26"/>
      <c r="W60" s="27"/>
    </row>
    <row r="61" spans="1:23" s="25" customFormat="1" ht="17.25" customHeight="1">
      <c r="A61" s="28" t="s">
        <v>54</v>
      </c>
      <c r="B61" s="31" t="s">
        <v>60</v>
      </c>
      <c r="C61" s="37">
        <f>C62+C63+C64+C65+C66</f>
        <v>185724.4</v>
      </c>
      <c r="D61" s="37">
        <f>D62+D63+D64+D65+D66</f>
        <v>185724.4</v>
      </c>
      <c r="E61" s="37">
        <f>E62+E63+E64+E65+E66</f>
        <v>6497.9</v>
      </c>
      <c r="F61" s="37">
        <f>F62+F63+F64+F65+F66</f>
        <v>13476.2</v>
      </c>
      <c r="G61" s="37">
        <f>G62+G63+G64+G65+G66</f>
        <v>13885.3</v>
      </c>
      <c r="H61" s="37">
        <f t="shared" si="11"/>
        <v>33859.4</v>
      </c>
      <c r="I61" s="37">
        <f>I62+I63+I64+I65+I66</f>
        <v>13219.9</v>
      </c>
      <c r="J61" s="37">
        <f>J62+J63+J64+J65+J66</f>
        <v>12166</v>
      </c>
      <c r="K61" s="37">
        <f>K62+K63+K64+K65+K66</f>
        <v>16533</v>
      </c>
      <c r="L61" s="37">
        <f t="shared" si="7"/>
        <v>41918.9</v>
      </c>
      <c r="M61" s="37">
        <f>M62+M63+M64+M65+M66</f>
        <v>16820</v>
      </c>
      <c r="N61" s="37">
        <f>N62+N63+N64+N65+N66</f>
        <v>12848.5</v>
      </c>
      <c r="O61" s="37">
        <f>O62+O63+O64+O65+O66</f>
        <v>15714</v>
      </c>
      <c r="P61" s="37"/>
      <c r="Q61" s="37">
        <f t="shared" si="8"/>
        <v>45382.5</v>
      </c>
      <c r="R61" s="37">
        <f>R62+R63+R64+R65+R66</f>
        <v>15044.1</v>
      </c>
      <c r="S61" s="37">
        <f>S62+S63+S64+S65+S66</f>
        <v>14828.2</v>
      </c>
      <c r="T61" s="37">
        <f>T62+T63+T64+T65+T66</f>
        <v>34691.3</v>
      </c>
      <c r="U61" s="37">
        <f t="shared" si="9"/>
        <v>64563.6</v>
      </c>
      <c r="V61" s="26"/>
      <c r="W61" s="27"/>
    </row>
    <row r="62" spans="1:23" s="25" customFormat="1" ht="35.25" customHeight="1">
      <c r="A62" s="23" t="s">
        <v>107</v>
      </c>
      <c r="B62" s="31"/>
      <c r="C62" s="37">
        <v>9052</v>
      </c>
      <c r="D62" s="37">
        <f>H62+L62+Q62+U62</f>
        <v>9052</v>
      </c>
      <c r="E62" s="37">
        <v>178.1</v>
      </c>
      <c r="F62" s="37">
        <v>697.3</v>
      </c>
      <c r="G62" s="37">
        <v>721</v>
      </c>
      <c r="H62" s="37">
        <f t="shared" si="11"/>
        <v>1596.4</v>
      </c>
      <c r="I62" s="37">
        <v>687.6</v>
      </c>
      <c r="J62" s="37">
        <v>973.7</v>
      </c>
      <c r="K62" s="37">
        <v>928.7</v>
      </c>
      <c r="L62" s="37">
        <f t="shared" si="7"/>
        <v>2590</v>
      </c>
      <c r="M62" s="37">
        <v>774.7</v>
      </c>
      <c r="N62" s="37">
        <v>784.2</v>
      </c>
      <c r="O62" s="37">
        <v>688.7</v>
      </c>
      <c r="P62" s="37"/>
      <c r="Q62" s="37">
        <f t="shared" si="8"/>
        <v>2247.6</v>
      </c>
      <c r="R62" s="37">
        <v>701.7</v>
      </c>
      <c r="S62" s="37">
        <v>879.9</v>
      </c>
      <c r="T62" s="37">
        <v>1036.4</v>
      </c>
      <c r="U62" s="37">
        <f t="shared" si="9"/>
        <v>2618</v>
      </c>
      <c r="V62" s="26"/>
      <c r="W62" s="27"/>
    </row>
    <row r="63" spans="1:23" s="25" customFormat="1" ht="41.25" customHeight="1">
      <c r="A63" s="23" t="s">
        <v>86</v>
      </c>
      <c r="B63" s="31"/>
      <c r="C63" s="37">
        <v>78758.4</v>
      </c>
      <c r="D63" s="37">
        <f>H63+L63+Q63+U63</f>
        <v>78758.4</v>
      </c>
      <c r="E63" s="37">
        <v>1694.9</v>
      </c>
      <c r="F63" s="37">
        <v>4527.1</v>
      </c>
      <c r="G63" s="37">
        <v>6382</v>
      </c>
      <c r="H63" s="37">
        <f t="shared" si="11"/>
        <v>12604</v>
      </c>
      <c r="I63" s="37">
        <v>4466</v>
      </c>
      <c r="J63" s="37">
        <v>3745</v>
      </c>
      <c r="K63" s="37">
        <v>7055</v>
      </c>
      <c r="L63" s="37">
        <f t="shared" si="7"/>
        <v>15266</v>
      </c>
      <c r="M63" s="37">
        <v>7851</v>
      </c>
      <c r="N63" s="37">
        <v>4696</v>
      </c>
      <c r="O63" s="37">
        <v>7051</v>
      </c>
      <c r="P63" s="37"/>
      <c r="Q63" s="37">
        <v>19598</v>
      </c>
      <c r="R63" s="37">
        <v>5093</v>
      </c>
      <c r="S63" s="37">
        <v>5197</v>
      </c>
      <c r="T63" s="37">
        <v>21000.4</v>
      </c>
      <c r="U63" s="37">
        <f t="shared" si="9"/>
        <v>31290.4</v>
      </c>
      <c r="V63" s="26"/>
      <c r="W63" s="27"/>
    </row>
    <row r="64" spans="1:23" s="25" customFormat="1" ht="36.75" customHeight="1">
      <c r="A64" s="23" t="s">
        <v>87</v>
      </c>
      <c r="B64" s="31"/>
      <c r="C64" s="37">
        <v>90945.1</v>
      </c>
      <c r="D64" s="37">
        <f>H64+L64+Q64+U64</f>
        <v>90945.1</v>
      </c>
      <c r="E64" s="37">
        <v>4440.7</v>
      </c>
      <c r="F64" s="37">
        <v>7100</v>
      </c>
      <c r="G64" s="37">
        <v>6200</v>
      </c>
      <c r="H64" s="37">
        <f t="shared" si="11"/>
        <v>17740.7</v>
      </c>
      <c r="I64" s="37">
        <v>7500</v>
      </c>
      <c r="J64" s="37">
        <v>6900</v>
      </c>
      <c r="K64" s="37">
        <v>8000</v>
      </c>
      <c r="L64" s="37">
        <f>I64+J64+K64</f>
        <v>22400</v>
      </c>
      <c r="M64" s="37">
        <v>7600</v>
      </c>
      <c r="N64" s="37">
        <v>6800</v>
      </c>
      <c r="O64" s="37">
        <v>7400</v>
      </c>
      <c r="P64" s="37"/>
      <c r="Q64" s="37">
        <f t="shared" si="8"/>
        <v>21800</v>
      </c>
      <c r="R64" s="37">
        <v>8700</v>
      </c>
      <c r="S64" s="37">
        <v>8200</v>
      </c>
      <c r="T64" s="37">
        <v>12104.4</v>
      </c>
      <c r="U64" s="37">
        <f t="shared" si="9"/>
        <v>29004.4</v>
      </c>
      <c r="V64" s="26"/>
      <c r="W64" s="27"/>
    </row>
    <row r="65" spans="1:23" s="25" customFormat="1" ht="37.5" customHeight="1">
      <c r="A65" s="23" t="s">
        <v>88</v>
      </c>
      <c r="B65" s="31"/>
      <c r="C65" s="37">
        <v>5872.9</v>
      </c>
      <c r="D65" s="37">
        <f>H65+L65+Q65+U65</f>
        <v>5872.9</v>
      </c>
      <c r="E65" s="37">
        <v>155.8</v>
      </c>
      <c r="F65" s="37">
        <v>777.2</v>
      </c>
      <c r="G65" s="37">
        <v>513</v>
      </c>
      <c r="H65" s="37">
        <f>E65+F65+G65</f>
        <v>1446</v>
      </c>
      <c r="I65" s="37">
        <v>497</v>
      </c>
      <c r="J65" s="37">
        <v>478</v>
      </c>
      <c r="K65" s="37">
        <v>480</v>
      </c>
      <c r="L65" s="37">
        <f>I65+J65+K65</f>
        <v>1455</v>
      </c>
      <c r="M65" s="37">
        <v>525</v>
      </c>
      <c r="N65" s="37">
        <v>499</v>
      </c>
      <c r="O65" s="37">
        <v>505</v>
      </c>
      <c r="P65" s="37"/>
      <c r="Q65" s="37">
        <f t="shared" si="8"/>
        <v>1529</v>
      </c>
      <c r="R65" s="37">
        <v>480.1</v>
      </c>
      <c r="S65" s="37">
        <v>482</v>
      </c>
      <c r="T65" s="37">
        <v>480.8</v>
      </c>
      <c r="U65" s="37">
        <f t="shared" si="9"/>
        <v>1442.9</v>
      </c>
      <c r="V65" s="26"/>
      <c r="W65" s="27"/>
    </row>
    <row r="66" spans="1:23" s="25" customFormat="1" ht="37.5" customHeight="1">
      <c r="A66" s="23" t="s">
        <v>115</v>
      </c>
      <c r="B66" s="31"/>
      <c r="C66" s="37">
        <v>1096</v>
      </c>
      <c r="D66" s="37">
        <f>H66+L66+Q66+U66</f>
        <v>1096</v>
      </c>
      <c r="E66" s="37">
        <v>28.4</v>
      </c>
      <c r="F66" s="37">
        <v>374.6</v>
      </c>
      <c r="G66" s="37">
        <v>69.3</v>
      </c>
      <c r="H66" s="37">
        <f>E66+F66+G66</f>
        <v>472.3</v>
      </c>
      <c r="I66" s="37">
        <v>69.3</v>
      </c>
      <c r="J66" s="37">
        <v>69.3</v>
      </c>
      <c r="K66" s="37">
        <v>69.3</v>
      </c>
      <c r="L66" s="37">
        <f>I66+J66+K66</f>
        <v>207.9</v>
      </c>
      <c r="M66" s="37">
        <v>69.3</v>
      </c>
      <c r="N66" s="37">
        <v>69.3</v>
      </c>
      <c r="O66" s="37">
        <v>69.3</v>
      </c>
      <c r="P66" s="37"/>
      <c r="Q66" s="37">
        <f t="shared" si="8"/>
        <v>207.9</v>
      </c>
      <c r="R66" s="37">
        <v>69.3</v>
      </c>
      <c r="S66" s="37">
        <v>69.3</v>
      </c>
      <c r="T66" s="37">
        <v>69.3</v>
      </c>
      <c r="U66" s="37">
        <f t="shared" si="9"/>
        <v>207.9</v>
      </c>
      <c r="V66" s="26"/>
      <c r="W66" s="27"/>
    </row>
    <row r="67" spans="1:22" s="25" customFormat="1" ht="22.5" customHeight="1">
      <c r="A67" s="28" t="s">
        <v>61</v>
      </c>
      <c r="B67" s="31" t="s">
        <v>62</v>
      </c>
      <c r="C67" s="37">
        <f>C21-C35</f>
        <v>-9000</v>
      </c>
      <c r="D67" s="37">
        <f>D21-D35</f>
        <v>-9000</v>
      </c>
      <c r="E67" s="37">
        <f aca="true" t="shared" si="12" ref="E67:T67">E21-E35</f>
        <v>19629.4</v>
      </c>
      <c r="F67" s="37">
        <f t="shared" si="12"/>
        <v>950.3</v>
      </c>
      <c r="G67" s="37">
        <f t="shared" si="12"/>
        <v>3307.5</v>
      </c>
      <c r="H67" s="37">
        <f>E67+F67+G67</f>
        <v>23887.2</v>
      </c>
      <c r="I67" s="37">
        <f t="shared" si="12"/>
        <v>2581.5</v>
      </c>
      <c r="J67" s="37">
        <f t="shared" si="12"/>
        <v>13432.8</v>
      </c>
      <c r="K67" s="37">
        <f t="shared" si="12"/>
        <v>523.6</v>
      </c>
      <c r="L67" s="37">
        <f t="shared" si="7"/>
        <v>16537.9</v>
      </c>
      <c r="M67" s="37">
        <f t="shared" si="12"/>
        <v>-7691.3</v>
      </c>
      <c r="N67" s="37">
        <f t="shared" si="12"/>
        <v>-3760.2</v>
      </c>
      <c r="O67" s="37">
        <f t="shared" si="12"/>
        <v>-2062.6</v>
      </c>
      <c r="P67" s="37">
        <f t="shared" si="12"/>
        <v>474877</v>
      </c>
      <c r="Q67" s="37">
        <f t="shared" si="8"/>
        <v>-13514.1</v>
      </c>
      <c r="R67" s="37">
        <f t="shared" si="12"/>
        <v>1439.6</v>
      </c>
      <c r="S67" s="37">
        <f t="shared" si="12"/>
        <v>-2457.6</v>
      </c>
      <c r="T67" s="37">
        <f t="shared" si="12"/>
        <v>-34893</v>
      </c>
      <c r="U67" s="37">
        <f>R67+S67+T67</f>
        <v>-35911</v>
      </c>
      <c r="V67" s="24"/>
    </row>
    <row r="68" spans="1:22" s="25" customFormat="1" ht="34.5" customHeight="1">
      <c r="A68" s="28" t="s">
        <v>63</v>
      </c>
      <c r="B68" s="31" t="s">
        <v>64</v>
      </c>
      <c r="C68" s="37">
        <f>C74+C85</f>
        <v>9000</v>
      </c>
      <c r="D68" s="37">
        <f>D74+D85</f>
        <v>9000</v>
      </c>
      <c r="E68" s="43">
        <f>E74+E85</f>
        <v>-19629.4</v>
      </c>
      <c r="F68" s="43">
        <f aca="true" t="shared" si="13" ref="F68:T68">F74+F85</f>
        <v>-950.3</v>
      </c>
      <c r="G68" s="43">
        <f t="shared" si="13"/>
        <v>-3307.5</v>
      </c>
      <c r="H68" s="43">
        <f>E68+F68+G68</f>
        <v>-23887.2</v>
      </c>
      <c r="I68" s="43">
        <f t="shared" si="13"/>
        <v>-2581.5</v>
      </c>
      <c r="J68" s="43">
        <f t="shared" si="13"/>
        <v>-13432.8</v>
      </c>
      <c r="K68" s="43">
        <f t="shared" si="13"/>
        <v>-523.6</v>
      </c>
      <c r="L68" s="43">
        <f t="shared" si="7"/>
        <v>-16537.9</v>
      </c>
      <c r="M68" s="43">
        <f t="shared" si="13"/>
        <v>7691.3</v>
      </c>
      <c r="N68" s="43">
        <f t="shared" si="13"/>
        <v>3760.2</v>
      </c>
      <c r="O68" s="43">
        <f t="shared" si="13"/>
        <v>2062.6</v>
      </c>
      <c r="P68" s="43">
        <f t="shared" si="13"/>
        <v>0</v>
      </c>
      <c r="Q68" s="43">
        <f t="shared" si="8"/>
        <v>13514.1</v>
      </c>
      <c r="R68" s="43">
        <f t="shared" si="13"/>
        <v>-1439.6</v>
      </c>
      <c r="S68" s="43">
        <f t="shared" si="13"/>
        <v>2457.6</v>
      </c>
      <c r="T68" s="43">
        <f t="shared" si="13"/>
        <v>34893</v>
      </c>
      <c r="U68" s="37">
        <f t="shared" si="9"/>
        <v>35911</v>
      </c>
      <c r="V68" s="24"/>
    </row>
    <row r="69" spans="1:22" s="25" customFormat="1" ht="34.5" customHeight="1">
      <c r="A69" s="23" t="s">
        <v>107</v>
      </c>
      <c r="B69" s="31"/>
      <c r="C69" s="43">
        <v>-124377</v>
      </c>
      <c r="D69" s="37">
        <f>H69+L69+Q69+U69</f>
        <v>-124377.4</v>
      </c>
      <c r="E69" s="37">
        <f>E76+E86+E75+E84</f>
        <v>-21362.3</v>
      </c>
      <c r="F69" s="37">
        <v>-9326.7</v>
      </c>
      <c r="G69" s="37">
        <v>-9438</v>
      </c>
      <c r="H69" s="37">
        <f>E69+F69+G69</f>
        <v>-40127</v>
      </c>
      <c r="I69" s="37">
        <v>-9470.4</v>
      </c>
      <c r="J69" s="37">
        <v>-9123.3</v>
      </c>
      <c r="K69" s="37">
        <v>-9164.3</v>
      </c>
      <c r="L69" s="37">
        <f>I69+J69+K69</f>
        <v>-27758</v>
      </c>
      <c r="M69" s="37">
        <v>-9321.3</v>
      </c>
      <c r="N69" s="37">
        <v>-9509.8</v>
      </c>
      <c r="O69" s="37">
        <v>-9601.3</v>
      </c>
      <c r="P69" s="37">
        <f>P76+P86+P75+P84</f>
        <v>0</v>
      </c>
      <c r="Q69" s="37">
        <f>M69+N69+O69</f>
        <v>-28432.4</v>
      </c>
      <c r="R69" s="37">
        <v>-9592.3</v>
      </c>
      <c r="S69" s="37">
        <v>-9214.1</v>
      </c>
      <c r="T69" s="37">
        <v>-9253.6</v>
      </c>
      <c r="U69" s="37">
        <f>R69+S69+T69</f>
        <v>-28060</v>
      </c>
      <c r="V69" s="24"/>
    </row>
    <row r="70" spans="1:22" s="25" customFormat="1" ht="48.75" customHeight="1">
      <c r="A70" s="23" t="s">
        <v>86</v>
      </c>
      <c r="B70" s="31"/>
      <c r="C70" s="37">
        <f>C77+C87</f>
        <v>39826</v>
      </c>
      <c r="D70" s="37">
        <f aca="true" t="shared" si="14" ref="D70:D80">H70+L70+Q70+U70</f>
        <v>39826</v>
      </c>
      <c r="E70" s="37">
        <f aca="true" t="shared" si="15" ref="E70:G73">E77+E87</f>
        <v>93.4</v>
      </c>
      <c r="F70" s="37">
        <f t="shared" si="15"/>
        <v>847.8</v>
      </c>
      <c r="G70" s="37">
        <f t="shared" si="15"/>
        <v>-51.6</v>
      </c>
      <c r="H70" s="37">
        <f aca="true" t="shared" si="16" ref="H70:H80">E70+F70+G70</f>
        <v>889.6</v>
      </c>
      <c r="I70" s="37">
        <f aca="true" t="shared" si="17" ref="I70:K73">I77+I87</f>
        <v>3769.6</v>
      </c>
      <c r="J70" s="37">
        <f t="shared" si="17"/>
        <v>953.6</v>
      </c>
      <c r="K70" s="37">
        <f t="shared" si="17"/>
        <v>3137.6</v>
      </c>
      <c r="L70" s="37">
        <f aca="true" t="shared" si="18" ref="L70:L80">I70+J70+K70</f>
        <v>7860.8</v>
      </c>
      <c r="M70" s="37">
        <f aca="true" t="shared" si="19" ref="M70:O72">M77+M87</f>
        <v>4834.6</v>
      </c>
      <c r="N70" s="37">
        <f t="shared" si="19"/>
        <v>1717.7</v>
      </c>
      <c r="O70" s="37">
        <f t="shared" si="19"/>
        <v>3159.6</v>
      </c>
      <c r="P70" s="37"/>
      <c r="Q70" s="37">
        <f aca="true" t="shared" si="20" ref="Q70:Q78">M70+N70+O70</f>
        <v>9711.9</v>
      </c>
      <c r="R70" s="37">
        <f aca="true" t="shared" si="21" ref="R70:T73">R77+R87</f>
        <v>2098.5</v>
      </c>
      <c r="S70" s="37">
        <f t="shared" si="21"/>
        <v>2144.4</v>
      </c>
      <c r="T70" s="37">
        <f t="shared" si="21"/>
        <v>17120.8</v>
      </c>
      <c r="U70" s="37">
        <f aca="true" t="shared" si="22" ref="U70:U78">R70+S70+T70</f>
        <v>21363.7</v>
      </c>
      <c r="V70" s="24"/>
    </row>
    <row r="71" spans="1:22" s="25" customFormat="1" ht="34.5" customHeight="1">
      <c r="A71" s="23" t="s">
        <v>87</v>
      </c>
      <c r="B71" s="31"/>
      <c r="C71" s="37">
        <f>C78+C88</f>
        <v>220664</v>
      </c>
      <c r="D71" s="37">
        <f t="shared" si="14"/>
        <v>220664</v>
      </c>
      <c r="E71" s="37">
        <f t="shared" si="15"/>
        <v>-245.2</v>
      </c>
      <c r="F71" s="37">
        <f t="shared" si="15"/>
        <v>16433.9</v>
      </c>
      <c r="G71" s="37">
        <f t="shared" si="15"/>
        <v>16831.2</v>
      </c>
      <c r="H71" s="37">
        <f t="shared" si="16"/>
        <v>33019.9</v>
      </c>
      <c r="I71" s="37">
        <f t="shared" si="17"/>
        <v>16635</v>
      </c>
      <c r="J71" s="37">
        <f t="shared" si="17"/>
        <v>5364.6</v>
      </c>
      <c r="K71" s="37">
        <f t="shared" si="17"/>
        <v>15035</v>
      </c>
      <c r="L71" s="37">
        <f t="shared" si="18"/>
        <v>37034.6</v>
      </c>
      <c r="M71" s="37">
        <f t="shared" si="19"/>
        <v>25859</v>
      </c>
      <c r="N71" s="37">
        <f t="shared" si="19"/>
        <v>22361</v>
      </c>
      <c r="O71" s="37">
        <f t="shared" si="19"/>
        <v>18856</v>
      </c>
      <c r="P71" s="37"/>
      <c r="Q71" s="37">
        <f t="shared" si="20"/>
        <v>67076</v>
      </c>
      <c r="R71" s="37">
        <f t="shared" si="21"/>
        <v>20861</v>
      </c>
      <c r="S71" s="37">
        <f t="shared" si="21"/>
        <v>20761</v>
      </c>
      <c r="T71" s="37">
        <f t="shared" si="21"/>
        <v>41911.5</v>
      </c>
      <c r="U71" s="37">
        <f t="shared" si="22"/>
        <v>83533.5</v>
      </c>
      <c r="V71" s="24"/>
    </row>
    <row r="72" spans="1:22" s="25" customFormat="1" ht="34.5" customHeight="1">
      <c r="A72" s="23" t="s">
        <v>88</v>
      </c>
      <c r="B72" s="31"/>
      <c r="C72" s="37">
        <f>C79+C89</f>
        <v>24607</v>
      </c>
      <c r="D72" s="37">
        <f t="shared" si="14"/>
        <v>24607</v>
      </c>
      <c r="E72" s="37">
        <f t="shared" si="15"/>
        <v>1944.3</v>
      </c>
      <c r="F72" s="37">
        <f t="shared" si="15"/>
        <v>2159.7</v>
      </c>
      <c r="G72" s="37">
        <f t="shared" si="15"/>
        <v>2164</v>
      </c>
      <c r="H72" s="37">
        <f t="shared" si="16"/>
        <v>6268</v>
      </c>
      <c r="I72" s="37">
        <f t="shared" si="17"/>
        <v>2049</v>
      </c>
      <c r="J72" s="37">
        <f t="shared" si="17"/>
        <v>2014</v>
      </c>
      <c r="K72" s="37">
        <f t="shared" si="17"/>
        <v>2485</v>
      </c>
      <c r="L72" s="37">
        <f t="shared" si="18"/>
        <v>6548</v>
      </c>
      <c r="M72" s="37">
        <f t="shared" si="19"/>
        <v>1930</v>
      </c>
      <c r="N72" s="37">
        <f t="shared" si="19"/>
        <v>1903</v>
      </c>
      <c r="O72" s="37">
        <f t="shared" si="19"/>
        <v>2004</v>
      </c>
      <c r="P72" s="37"/>
      <c r="Q72" s="37">
        <f t="shared" si="20"/>
        <v>5837</v>
      </c>
      <c r="R72" s="37">
        <f t="shared" si="21"/>
        <v>1926</v>
      </c>
      <c r="S72" s="37">
        <f t="shared" si="21"/>
        <v>1992</v>
      </c>
      <c r="T72" s="37">
        <f t="shared" si="21"/>
        <v>2036</v>
      </c>
      <c r="U72" s="37">
        <f t="shared" si="22"/>
        <v>5954</v>
      </c>
      <c r="V72" s="24"/>
    </row>
    <row r="73" spans="1:22" s="25" customFormat="1" ht="34.5" customHeight="1">
      <c r="A73" s="23" t="s">
        <v>115</v>
      </c>
      <c r="B73" s="31"/>
      <c r="C73" s="37">
        <v>832</v>
      </c>
      <c r="D73" s="37">
        <f t="shared" si="14"/>
        <v>832</v>
      </c>
      <c r="E73" s="37">
        <f t="shared" si="15"/>
        <v>-59.6</v>
      </c>
      <c r="F73" s="37">
        <f t="shared" si="15"/>
        <v>198.6</v>
      </c>
      <c r="G73" s="37">
        <f t="shared" si="15"/>
        <v>69.3</v>
      </c>
      <c r="H73" s="37">
        <f>E73+F73+G73</f>
        <v>208.3</v>
      </c>
      <c r="I73" s="37">
        <f t="shared" si="17"/>
        <v>69.3</v>
      </c>
      <c r="J73" s="37">
        <f t="shared" si="17"/>
        <v>69.3</v>
      </c>
      <c r="K73" s="37">
        <f t="shared" si="17"/>
        <v>69.3</v>
      </c>
      <c r="L73" s="37">
        <f>I73+J73+K73</f>
        <v>207.9</v>
      </c>
      <c r="M73" s="37">
        <f>M80+M90</f>
        <v>69.3</v>
      </c>
      <c r="N73" s="37">
        <f>N80+O90</f>
        <v>69.3</v>
      </c>
      <c r="O73" s="37">
        <f>O80+O90</f>
        <v>69.3</v>
      </c>
      <c r="P73" s="37"/>
      <c r="Q73" s="37">
        <f>M73+N73+O73</f>
        <v>207.9</v>
      </c>
      <c r="R73" s="37">
        <f t="shared" si="21"/>
        <v>69.3</v>
      </c>
      <c r="S73" s="37">
        <f t="shared" si="21"/>
        <v>69.3</v>
      </c>
      <c r="T73" s="37">
        <f t="shared" si="21"/>
        <v>69.3</v>
      </c>
      <c r="U73" s="37">
        <f>R73+S73+T73</f>
        <v>207.9</v>
      </c>
      <c r="V73" s="24"/>
    </row>
    <row r="74" spans="1:22" s="25" customFormat="1" ht="42" customHeight="1">
      <c r="A74" s="28" t="s">
        <v>65</v>
      </c>
      <c r="B74" s="31" t="s">
        <v>66</v>
      </c>
      <c r="C74" s="37">
        <f>C75+C76+C77+C78+C79+C80</f>
        <v>-634343.8</v>
      </c>
      <c r="D74" s="37">
        <f>D75+D76+D77+D78+D79+D80</f>
        <v>-634343.8</v>
      </c>
      <c r="E74" s="37">
        <f>E76+E77+E78+E79+E75+E84+E80</f>
        <v>-48848.3</v>
      </c>
      <c r="F74" s="37">
        <f>F76+F77+F78+F79+F75+F84+F80</f>
        <v>-52367.5</v>
      </c>
      <c r="G74" s="37">
        <f>G76+G77+G78+G79+G75+G84+G80</f>
        <v>-56491</v>
      </c>
      <c r="H74" s="37">
        <f t="shared" si="16"/>
        <v>-157706.8</v>
      </c>
      <c r="I74" s="37">
        <f>I75+I76+I77+I78+I79+I84</f>
        <v>-55008.4</v>
      </c>
      <c r="J74" s="37">
        <f>J76+J77+J78+J79+J75+J84</f>
        <v>-65380.8</v>
      </c>
      <c r="K74" s="37">
        <f>K76+K77+K78+K79+K75+K84</f>
        <v>-56975.6</v>
      </c>
      <c r="L74" s="37">
        <f t="shared" si="18"/>
        <v>-177364.8</v>
      </c>
      <c r="M74" s="37">
        <f>M76+M77+M78+M79+M75+M84</f>
        <v>-47283.7</v>
      </c>
      <c r="N74" s="37">
        <f>N76+N77+N78+N79+N75+N84</f>
        <v>-41954.3</v>
      </c>
      <c r="O74" s="37">
        <f>O76+O77+O78+O79+O75+O84</f>
        <v>-50567.4</v>
      </c>
      <c r="P74" s="37"/>
      <c r="Q74" s="37">
        <f t="shared" si="20"/>
        <v>-139805.4</v>
      </c>
      <c r="R74" s="37">
        <f>R76+R77+R78+R79+R75+R84</f>
        <v>-53814.7</v>
      </c>
      <c r="S74" s="37">
        <f>S76+S77+S78+S79+S75+S80</f>
        <v>-50467.6</v>
      </c>
      <c r="T74" s="37">
        <f>T76+T77+T78+T79+T75</f>
        <v>-55184.5</v>
      </c>
      <c r="U74" s="37">
        <f t="shared" si="22"/>
        <v>-159466.8</v>
      </c>
      <c r="V74" s="24"/>
    </row>
    <row r="75" spans="1:22" s="25" customFormat="1" ht="36" customHeight="1">
      <c r="A75" s="23" t="s">
        <v>107</v>
      </c>
      <c r="B75" s="30"/>
      <c r="C75" s="36">
        <v>-163798</v>
      </c>
      <c r="D75" s="36">
        <f t="shared" si="14"/>
        <v>-163798</v>
      </c>
      <c r="E75" s="36">
        <v>-11246.4</v>
      </c>
      <c r="F75" s="36">
        <v>-11263.6</v>
      </c>
      <c r="G75" s="36">
        <v>-12882.4</v>
      </c>
      <c r="H75" s="37">
        <f t="shared" si="16"/>
        <v>-35392.4</v>
      </c>
      <c r="I75" s="36">
        <v>-15634</v>
      </c>
      <c r="J75" s="36">
        <v>-12711</v>
      </c>
      <c r="K75" s="36">
        <v>-12086.2</v>
      </c>
      <c r="L75" s="37">
        <f t="shared" si="18"/>
        <v>-40431.2</v>
      </c>
      <c r="M75" s="36">
        <v>-15680.3</v>
      </c>
      <c r="N75" s="36">
        <v>-12781</v>
      </c>
      <c r="O75" s="36">
        <v>-12425</v>
      </c>
      <c r="P75" s="36"/>
      <c r="Q75" s="37">
        <f t="shared" si="20"/>
        <v>-40886.3</v>
      </c>
      <c r="R75" s="36">
        <v>-16802.1</v>
      </c>
      <c r="S75" s="36">
        <v>-13295</v>
      </c>
      <c r="T75" s="36">
        <v>-16991</v>
      </c>
      <c r="U75" s="37">
        <f>R75+S75+T75</f>
        <v>-47088.1</v>
      </c>
      <c r="V75" s="24"/>
    </row>
    <row r="76" spans="1:22" s="25" customFormat="1" ht="38.25" customHeight="1">
      <c r="A76" s="23" t="s">
        <v>107</v>
      </c>
      <c r="B76" s="31"/>
      <c r="C76" s="37">
        <v>-142848</v>
      </c>
      <c r="D76" s="37">
        <f t="shared" si="14"/>
        <v>-142848</v>
      </c>
      <c r="E76" s="37">
        <v>-11904</v>
      </c>
      <c r="F76" s="37">
        <v>-11904</v>
      </c>
      <c r="G76" s="37">
        <v>-11904</v>
      </c>
      <c r="H76" s="37">
        <f t="shared" si="16"/>
        <v>-35712</v>
      </c>
      <c r="I76" s="37">
        <v>-11904</v>
      </c>
      <c r="J76" s="37">
        <v>-11904</v>
      </c>
      <c r="K76" s="37">
        <v>-11904</v>
      </c>
      <c r="L76" s="37">
        <f t="shared" si="18"/>
        <v>-35712</v>
      </c>
      <c r="M76" s="37">
        <v>-11904</v>
      </c>
      <c r="N76" s="37">
        <v>-11904</v>
      </c>
      <c r="O76" s="37">
        <v>-11904</v>
      </c>
      <c r="P76" s="37"/>
      <c r="Q76" s="37">
        <f t="shared" si="20"/>
        <v>-35712</v>
      </c>
      <c r="R76" s="37">
        <v>-11904</v>
      </c>
      <c r="S76" s="37">
        <v>-11904</v>
      </c>
      <c r="T76" s="37">
        <v>-11904</v>
      </c>
      <c r="U76" s="37">
        <f t="shared" si="22"/>
        <v>-35712</v>
      </c>
      <c r="V76" s="24"/>
    </row>
    <row r="77" spans="1:22" s="25" customFormat="1" ht="48" customHeight="1">
      <c r="A77" s="23" t="s">
        <v>86</v>
      </c>
      <c r="B77" s="31"/>
      <c r="C77" s="37">
        <v>-43150.6</v>
      </c>
      <c r="D77" s="37">
        <f t="shared" si="14"/>
        <v>-43150.6</v>
      </c>
      <c r="E77" s="37">
        <v>-1601.5</v>
      </c>
      <c r="F77" s="37">
        <v>-3679.3</v>
      </c>
      <c r="G77" s="37">
        <v>-7398.8</v>
      </c>
      <c r="H77" s="37">
        <f>E77+F77+G77</f>
        <v>-12679.6</v>
      </c>
      <c r="I77" s="37">
        <v>-3949.4</v>
      </c>
      <c r="J77" s="37">
        <v>-2791.4</v>
      </c>
      <c r="K77" s="37">
        <v>-3917.4</v>
      </c>
      <c r="L77" s="37">
        <f t="shared" si="18"/>
        <v>-10658.2</v>
      </c>
      <c r="M77" s="37">
        <v>-3016.4</v>
      </c>
      <c r="N77" s="37">
        <v>-2978.3</v>
      </c>
      <c r="O77" s="37">
        <v>-3891.4</v>
      </c>
      <c r="P77" s="37"/>
      <c r="Q77" s="37">
        <f>M77+N77+O77</f>
        <v>-9886.1</v>
      </c>
      <c r="R77" s="37">
        <v>-2994.5</v>
      </c>
      <c r="S77" s="37">
        <v>-3052.6</v>
      </c>
      <c r="T77" s="37">
        <v>-3879.6</v>
      </c>
      <c r="U77" s="37">
        <f t="shared" si="22"/>
        <v>-9926.7</v>
      </c>
      <c r="V77" s="24"/>
    </row>
    <row r="78" spans="1:22" s="25" customFormat="1" ht="35.25" customHeight="1">
      <c r="A78" s="23" t="s">
        <v>87</v>
      </c>
      <c r="B78" s="31"/>
      <c r="C78" s="37">
        <v>-224904.3</v>
      </c>
      <c r="D78" s="37">
        <f t="shared" si="14"/>
        <v>-224904.3</v>
      </c>
      <c r="E78" s="37">
        <v>-19136.9</v>
      </c>
      <c r="F78" s="37">
        <v>-18866.1</v>
      </c>
      <c r="G78" s="37">
        <v>-18868.8</v>
      </c>
      <c r="H78" s="40">
        <f t="shared" si="16"/>
        <v>-56871.8</v>
      </c>
      <c r="I78" s="37">
        <v>-18365</v>
      </c>
      <c r="J78" s="37">
        <v>-33635.4</v>
      </c>
      <c r="K78" s="37">
        <v>-24165</v>
      </c>
      <c r="L78" s="37">
        <f>I78+J78+K78</f>
        <v>-76165.4</v>
      </c>
      <c r="M78" s="37">
        <v>-11141</v>
      </c>
      <c r="N78" s="37">
        <v>-10039</v>
      </c>
      <c r="O78" s="37">
        <v>-18044</v>
      </c>
      <c r="P78" s="37"/>
      <c r="Q78" s="37">
        <f t="shared" si="20"/>
        <v>-39224</v>
      </c>
      <c r="R78" s="37">
        <v>-17639</v>
      </c>
      <c r="S78" s="37">
        <v>-17639</v>
      </c>
      <c r="T78" s="37">
        <v>-17365.1</v>
      </c>
      <c r="U78" s="37">
        <f t="shared" si="22"/>
        <v>-52643.1</v>
      </c>
      <c r="V78" s="24"/>
    </row>
    <row r="79" spans="1:22" s="25" customFormat="1" ht="35.25" customHeight="1">
      <c r="A79" s="23" t="s">
        <v>88</v>
      </c>
      <c r="B79" s="31"/>
      <c r="C79" s="37">
        <v>-59378.9</v>
      </c>
      <c r="D79" s="37">
        <f t="shared" si="14"/>
        <v>-59378.9</v>
      </c>
      <c r="E79" s="37">
        <v>-4871.5</v>
      </c>
      <c r="F79" s="37">
        <v>-6478.5</v>
      </c>
      <c r="G79" s="37">
        <v>-5437</v>
      </c>
      <c r="H79" s="37">
        <f t="shared" si="16"/>
        <v>-16787</v>
      </c>
      <c r="I79" s="37">
        <v>-5156</v>
      </c>
      <c r="J79" s="37">
        <v>-4339</v>
      </c>
      <c r="K79" s="37">
        <v>-4903</v>
      </c>
      <c r="L79" s="37">
        <f t="shared" si="18"/>
        <v>-14398</v>
      </c>
      <c r="M79" s="37">
        <v>-5542</v>
      </c>
      <c r="N79" s="37">
        <v>-4252</v>
      </c>
      <c r="O79" s="37">
        <v>-4303</v>
      </c>
      <c r="P79" s="37"/>
      <c r="Q79" s="37">
        <f>M79+N79+O79</f>
        <v>-14097</v>
      </c>
      <c r="R79" s="37">
        <v>-4475.1</v>
      </c>
      <c r="S79" s="37">
        <v>-4577</v>
      </c>
      <c r="T79" s="37">
        <v>-5044.8</v>
      </c>
      <c r="U79" s="37">
        <f>R79+S79+T79</f>
        <v>-14096.9</v>
      </c>
      <c r="V79" s="24"/>
    </row>
    <row r="80" spans="1:22" s="25" customFormat="1" ht="35.25" customHeight="1">
      <c r="A80" s="23" t="s">
        <v>115</v>
      </c>
      <c r="B80" s="31"/>
      <c r="C80" s="37">
        <v>-264</v>
      </c>
      <c r="D80" s="37">
        <f t="shared" si="14"/>
        <v>-264</v>
      </c>
      <c r="E80" s="37">
        <v>-88</v>
      </c>
      <c r="F80" s="37">
        <v>-176</v>
      </c>
      <c r="G80" s="37">
        <v>0</v>
      </c>
      <c r="H80" s="37">
        <f t="shared" si="16"/>
        <v>-264</v>
      </c>
      <c r="I80" s="37">
        <v>0</v>
      </c>
      <c r="J80" s="37">
        <v>0</v>
      </c>
      <c r="K80" s="37">
        <v>0</v>
      </c>
      <c r="L80" s="37">
        <f t="shared" si="18"/>
        <v>0</v>
      </c>
      <c r="M80" s="37">
        <v>0</v>
      </c>
      <c r="N80" s="37">
        <v>0</v>
      </c>
      <c r="O80" s="37">
        <v>0</v>
      </c>
      <c r="P80" s="37"/>
      <c r="Q80" s="37">
        <f>M80+N80+O80</f>
        <v>0</v>
      </c>
      <c r="R80" s="37">
        <v>0</v>
      </c>
      <c r="S80" s="37">
        <v>0</v>
      </c>
      <c r="T80" s="37">
        <v>0</v>
      </c>
      <c r="U80" s="37">
        <f>R80+S80+T80</f>
        <v>0</v>
      </c>
      <c r="V80" s="24"/>
    </row>
    <row r="81" spans="1:22" s="25" customFormat="1" ht="14.25" customHeight="1">
      <c r="A81" s="32" t="s">
        <v>53</v>
      </c>
      <c r="B81" s="31"/>
      <c r="C81" s="36"/>
      <c r="D81" s="36"/>
      <c r="E81" s="36"/>
      <c r="F81" s="36"/>
      <c r="G81" s="36"/>
      <c r="H81" s="37"/>
      <c r="I81" s="36"/>
      <c r="J81" s="36"/>
      <c r="K81" s="36"/>
      <c r="L81" s="37"/>
      <c r="M81" s="36"/>
      <c r="N81" s="36"/>
      <c r="O81" s="36"/>
      <c r="P81" s="36"/>
      <c r="Q81" s="37"/>
      <c r="R81" s="36"/>
      <c r="S81" s="36"/>
      <c r="T81" s="36"/>
      <c r="U81" s="37"/>
      <c r="V81" s="24"/>
    </row>
    <row r="82" spans="1:22" s="25" customFormat="1" ht="44.25" customHeight="1">
      <c r="A82" s="23" t="s">
        <v>98</v>
      </c>
      <c r="B82" s="30" t="s">
        <v>67</v>
      </c>
      <c r="C82" s="36"/>
      <c r="D82" s="36"/>
      <c r="E82" s="36">
        <v>0</v>
      </c>
      <c r="F82" s="36">
        <v>0</v>
      </c>
      <c r="G82" s="36">
        <v>0</v>
      </c>
      <c r="H82" s="37">
        <f aca="true" t="shared" si="23" ref="H82:H90">E82+F82+G82</f>
        <v>0</v>
      </c>
      <c r="I82" s="36">
        <v>0</v>
      </c>
      <c r="J82" s="36">
        <v>0</v>
      </c>
      <c r="K82" s="36">
        <v>0</v>
      </c>
      <c r="L82" s="37">
        <f aca="true" t="shared" si="24" ref="L82:L90">I82+J82+K82</f>
        <v>0</v>
      </c>
      <c r="M82" s="36">
        <v>0</v>
      </c>
      <c r="N82" s="36">
        <v>0</v>
      </c>
      <c r="O82" s="36">
        <v>0</v>
      </c>
      <c r="P82" s="36"/>
      <c r="Q82" s="37">
        <f aca="true" t="shared" si="25" ref="Q82:Q90">M82+N82+O82</f>
        <v>0</v>
      </c>
      <c r="R82" s="36"/>
      <c r="S82" s="36">
        <v>0</v>
      </c>
      <c r="T82" s="36"/>
      <c r="U82" s="37">
        <f aca="true" t="shared" si="26" ref="U82:U90">R82+S82+T82</f>
        <v>0</v>
      </c>
      <c r="V82" s="24"/>
    </row>
    <row r="83" spans="1:22" s="25" customFormat="1" ht="61.5" customHeight="1">
      <c r="A83" s="23" t="s">
        <v>99</v>
      </c>
      <c r="B83" s="30" t="s">
        <v>68</v>
      </c>
      <c r="C83" s="36"/>
      <c r="D83" s="36"/>
      <c r="E83" s="39"/>
      <c r="F83" s="39"/>
      <c r="G83" s="39"/>
      <c r="H83" s="37">
        <f t="shared" si="23"/>
        <v>0</v>
      </c>
      <c r="I83" s="36"/>
      <c r="J83" s="36"/>
      <c r="K83" s="36"/>
      <c r="L83" s="37">
        <f t="shared" si="24"/>
        <v>0</v>
      </c>
      <c r="M83" s="36"/>
      <c r="N83" s="36"/>
      <c r="O83" s="36"/>
      <c r="P83" s="36">
        <f>H83+L83+M83+N83+O83</f>
        <v>0</v>
      </c>
      <c r="Q83" s="37">
        <f t="shared" si="25"/>
        <v>0</v>
      </c>
      <c r="R83" s="36"/>
      <c r="S83" s="36"/>
      <c r="T83" s="36"/>
      <c r="U83" s="37">
        <f t="shared" si="26"/>
        <v>0</v>
      </c>
      <c r="V83" s="24"/>
    </row>
    <row r="84" spans="1:22" s="25" customFormat="1" ht="13.5" customHeight="1">
      <c r="A84" s="33" t="s">
        <v>77</v>
      </c>
      <c r="B84" s="30" t="s">
        <v>69</v>
      </c>
      <c r="C84" s="41">
        <v>800</v>
      </c>
      <c r="D84" s="36">
        <f>H84+L84+Q84+U84</f>
        <v>800</v>
      </c>
      <c r="E84" s="36"/>
      <c r="F84" s="41"/>
      <c r="G84" s="41">
        <v>0</v>
      </c>
      <c r="H84" s="37">
        <f t="shared" si="23"/>
        <v>0</v>
      </c>
      <c r="I84" s="41">
        <v>0</v>
      </c>
      <c r="J84" s="41">
        <v>0</v>
      </c>
      <c r="K84" s="41"/>
      <c r="L84" s="37">
        <f t="shared" si="24"/>
        <v>0</v>
      </c>
      <c r="M84" s="41">
        <v>0</v>
      </c>
      <c r="N84" s="41">
        <v>0</v>
      </c>
      <c r="O84" s="41">
        <v>0</v>
      </c>
      <c r="P84" s="36"/>
      <c r="Q84" s="37">
        <f t="shared" si="25"/>
        <v>0</v>
      </c>
      <c r="R84" s="36">
        <v>0</v>
      </c>
      <c r="S84" s="36">
        <v>800</v>
      </c>
      <c r="T84" s="36">
        <v>0</v>
      </c>
      <c r="U84" s="37">
        <f t="shared" si="26"/>
        <v>800</v>
      </c>
      <c r="V84" s="24"/>
    </row>
    <row r="85" spans="1:22" s="25" customFormat="1" ht="54" customHeight="1">
      <c r="A85" s="28" t="s">
        <v>100</v>
      </c>
      <c r="B85" s="31" t="s">
        <v>70</v>
      </c>
      <c r="C85" s="37">
        <f>C86+C87+C88+C89+C90</f>
        <v>643343.8</v>
      </c>
      <c r="D85" s="37">
        <f>D86+D87+D88+D89+D90</f>
        <v>643343.8</v>
      </c>
      <c r="E85" s="37">
        <f>E86+E87+E88+E89+E90</f>
        <v>29218.9</v>
      </c>
      <c r="F85" s="37">
        <f>F86+F87+F88+F89+F90</f>
        <v>51417.2</v>
      </c>
      <c r="G85" s="37">
        <f>G86+G87+G88+G89+G90</f>
        <v>53183.5</v>
      </c>
      <c r="H85" s="37">
        <f t="shared" si="23"/>
        <v>133819.6</v>
      </c>
      <c r="I85" s="37">
        <f>I86+I87+I88+I89+I90</f>
        <v>52426.9</v>
      </c>
      <c r="J85" s="37">
        <f>J86+J87+J88+J89+J90</f>
        <v>51948</v>
      </c>
      <c r="K85" s="37">
        <f>K86+K87+K88+K89+K90</f>
        <v>56452</v>
      </c>
      <c r="L85" s="37">
        <f t="shared" si="24"/>
        <v>160826.9</v>
      </c>
      <c r="M85" s="37">
        <f>M86+M87+M88+M89+M90</f>
        <v>54975</v>
      </c>
      <c r="N85" s="37">
        <f>N86+N87+N88+N89+N90</f>
        <v>45714.5</v>
      </c>
      <c r="O85" s="37">
        <f>O86+O87+O88+O89+O90</f>
        <v>52630</v>
      </c>
      <c r="P85" s="37"/>
      <c r="Q85" s="37">
        <f t="shared" si="25"/>
        <v>153319.5</v>
      </c>
      <c r="R85" s="37">
        <f>R86+R87+R88+R89+R90</f>
        <v>52375.1</v>
      </c>
      <c r="S85" s="37">
        <f>S86+S87+S88+S89+S90</f>
        <v>52925.2</v>
      </c>
      <c r="T85" s="37">
        <f>T86+T87+T88+T89+T90</f>
        <v>90077.5</v>
      </c>
      <c r="U85" s="37">
        <f t="shared" si="26"/>
        <v>195377.8</v>
      </c>
      <c r="V85" s="24"/>
    </row>
    <row r="86" spans="1:22" s="25" customFormat="1" ht="39" customHeight="1">
      <c r="A86" s="23" t="s">
        <v>107</v>
      </c>
      <c r="B86" s="31"/>
      <c r="C86" s="43">
        <v>29717</v>
      </c>
      <c r="D86" s="37">
        <f>H86+L86+Q86+U86</f>
        <v>29717</v>
      </c>
      <c r="E86" s="37">
        <v>1788.1</v>
      </c>
      <c r="F86" s="37">
        <v>2577.3</v>
      </c>
      <c r="G86" s="37">
        <v>2466</v>
      </c>
      <c r="H86" s="37">
        <f t="shared" si="23"/>
        <v>6831.4</v>
      </c>
      <c r="I86" s="43">
        <v>2433.6</v>
      </c>
      <c r="J86" s="37">
        <v>2780.7</v>
      </c>
      <c r="K86" s="37">
        <v>2739.7</v>
      </c>
      <c r="L86" s="37">
        <f t="shared" si="24"/>
        <v>7954</v>
      </c>
      <c r="M86" s="43">
        <v>2582.7</v>
      </c>
      <c r="N86" s="37">
        <v>2394.2</v>
      </c>
      <c r="O86" s="37">
        <v>2302.7</v>
      </c>
      <c r="P86" s="37"/>
      <c r="Q86" s="37">
        <f t="shared" si="25"/>
        <v>7279.6</v>
      </c>
      <c r="R86" s="37">
        <v>2311.7</v>
      </c>
      <c r="S86" s="43">
        <v>2689.9</v>
      </c>
      <c r="T86" s="37">
        <v>2650.4</v>
      </c>
      <c r="U86" s="37">
        <f t="shared" si="26"/>
        <v>7652</v>
      </c>
      <c r="V86" s="24"/>
    </row>
    <row r="87" spans="1:22" s="25" customFormat="1" ht="48" customHeight="1">
      <c r="A87" s="23" t="s">
        <v>86</v>
      </c>
      <c r="B87" s="31"/>
      <c r="C87" s="37">
        <v>82976.6</v>
      </c>
      <c r="D87" s="37">
        <f>H87+L87+Q87+U87</f>
        <v>82976.6</v>
      </c>
      <c r="E87" s="37">
        <v>1694.9</v>
      </c>
      <c r="F87" s="37">
        <v>4527.1</v>
      </c>
      <c r="G87" s="37">
        <v>7347.2</v>
      </c>
      <c r="H87" s="37">
        <f t="shared" si="23"/>
        <v>13569.2</v>
      </c>
      <c r="I87" s="37">
        <v>7719</v>
      </c>
      <c r="J87" s="37">
        <v>3745</v>
      </c>
      <c r="K87" s="37">
        <v>7055</v>
      </c>
      <c r="L87" s="37">
        <f t="shared" si="24"/>
        <v>18519</v>
      </c>
      <c r="M87" s="37">
        <v>7851</v>
      </c>
      <c r="N87" s="37">
        <v>4696</v>
      </c>
      <c r="O87" s="37">
        <v>7051</v>
      </c>
      <c r="P87" s="37"/>
      <c r="Q87" s="37">
        <f t="shared" si="25"/>
        <v>19598</v>
      </c>
      <c r="R87" s="37">
        <v>5093</v>
      </c>
      <c r="S87" s="37">
        <v>5197</v>
      </c>
      <c r="T87" s="37">
        <v>21000.4</v>
      </c>
      <c r="U87" s="37">
        <f t="shared" si="26"/>
        <v>31290.4</v>
      </c>
      <c r="V87" s="24"/>
    </row>
    <row r="88" spans="1:22" s="25" customFormat="1" ht="39" customHeight="1">
      <c r="A88" s="23" t="s">
        <v>87</v>
      </c>
      <c r="B88" s="31"/>
      <c r="C88" s="37">
        <v>445568.3</v>
      </c>
      <c r="D88" s="37">
        <f>H88+L88+Q88+U88</f>
        <v>445568.3</v>
      </c>
      <c r="E88" s="37">
        <v>18891.7</v>
      </c>
      <c r="F88" s="37">
        <v>35300</v>
      </c>
      <c r="G88" s="37">
        <v>35700</v>
      </c>
      <c r="H88" s="37">
        <f>E88+F88+G88</f>
        <v>89891.7</v>
      </c>
      <c r="I88" s="37">
        <v>35000</v>
      </c>
      <c r="J88" s="37">
        <v>39000</v>
      </c>
      <c r="K88" s="37">
        <v>39200</v>
      </c>
      <c r="L88" s="37">
        <f t="shared" si="24"/>
        <v>113200</v>
      </c>
      <c r="M88" s="37">
        <v>37000</v>
      </c>
      <c r="N88" s="37">
        <v>32400</v>
      </c>
      <c r="O88" s="37">
        <v>36900</v>
      </c>
      <c r="P88" s="37"/>
      <c r="Q88" s="37">
        <f t="shared" si="25"/>
        <v>106300</v>
      </c>
      <c r="R88" s="37">
        <v>38500</v>
      </c>
      <c r="S88" s="37">
        <v>38400</v>
      </c>
      <c r="T88" s="37">
        <v>59276.6</v>
      </c>
      <c r="U88" s="37">
        <f t="shared" si="26"/>
        <v>136176.6</v>
      </c>
      <c r="V88" s="24"/>
    </row>
    <row r="89" spans="1:22" s="25" customFormat="1" ht="38.25" customHeight="1">
      <c r="A89" s="23" t="s">
        <v>88</v>
      </c>
      <c r="B89" s="31"/>
      <c r="C89" s="37">
        <v>83985.9</v>
      </c>
      <c r="D89" s="37">
        <f>H89+L89+Q89+U89</f>
        <v>83985.9</v>
      </c>
      <c r="E89" s="37">
        <v>6815.8</v>
      </c>
      <c r="F89" s="37">
        <v>8638.2</v>
      </c>
      <c r="G89" s="37">
        <v>7601</v>
      </c>
      <c r="H89" s="37">
        <f t="shared" si="23"/>
        <v>23055</v>
      </c>
      <c r="I89" s="37">
        <v>7205</v>
      </c>
      <c r="J89" s="37">
        <v>6353</v>
      </c>
      <c r="K89" s="37">
        <v>7388</v>
      </c>
      <c r="L89" s="37">
        <f t="shared" si="24"/>
        <v>20946</v>
      </c>
      <c r="M89" s="37">
        <v>7472</v>
      </c>
      <c r="N89" s="37">
        <v>6155</v>
      </c>
      <c r="O89" s="37">
        <v>6307</v>
      </c>
      <c r="P89" s="37"/>
      <c r="Q89" s="37">
        <f t="shared" si="25"/>
        <v>19934</v>
      </c>
      <c r="R89" s="37">
        <v>6401.1</v>
      </c>
      <c r="S89" s="37">
        <v>6569</v>
      </c>
      <c r="T89" s="37">
        <v>7080.8</v>
      </c>
      <c r="U89" s="37">
        <f t="shared" si="26"/>
        <v>20050.9</v>
      </c>
      <c r="V89" s="24"/>
    </row>
    <row r="90" spans="1:22" s="25" customFormat="1" ht="38.25" customHeight="1">
      <c r="A90" s="23" t="s">
        <v>115</v>
      </c>
      <c r="B90" s="31"/>
      <c r="C90" s="37">
        <v>1096</v>
      </c>
      <c r="D90" s="37">
        <f>H90+L90+Q90+U90</f>
        <v>1096</v>
      </c>
      <c r="E90" s="37">
        <v>28.4</v>
      </c>
      <c r="F90" s="37">
        <v>374.6</v>
      </c>
      <c r="G90" s="37">
        <v>69.3</v>
      </c>
      <c r="H90" s="37">
        <f t="shared" si="23"/>
        <v>472.3</v>
      </c>
      <c r="I90" s="37">
        <v>69.3</v>
      </c>
      <c r="J90" s="37">
        <v>69.3</v>
      </c>
      <c r="K90" s="37">
        <v>69.3</v>
      </c>
      <c r="L90" s="37">
        <f t="shared" si="24"/>
        <v>207.9</v>
      </c>
      <c r="M90" s="37">
        <v>69.3</v>
      </c>
      <c r="N90" s="37">
        <v>69.3</v>
      </c>
      <c r="O90" s="37">
        <v>69.3</v>
      </c>
      <c r="P90" s="37"/>
      <c r="Q90" s="37">
        <f t="shared" si="25"/>
        <v>207.9</v>
      </c>
      <c r="R90" s="37">
        <v>69.3</v>
      </c>
      <c r="S90" s="37">
        <v>69.3</v>
      </c>
      <c r="T90" s="37">
        <v>69.3</v>
      </c>
      <c r="U90" s="37">
        <f t="shared" si="26"/>
        <v>207.9</v>
      </c>
      <c r="V90" s="24"/>
    </row>
    <row r="91" spans="1:22" s="25" customFormat="1" ht="14.25" customHeight="1">
      <c r="A91" s="32" t="s">
        <v>53</v>
      </c>
      <c r="B91" s="31"/>
      <c r="C91" s="36"/>
      <c r="D91" s="36"/>
      <c r="E91" s="39"/>
      <c r="F91" s="39"/>
      <c r="G91" s="39"/>
      <c r="H91" s="37"/>
      <c r="I91" s="36"/>
      <c r="J91" s="36"/>
      <c r="K91" s="36"/>
      <c r="L91" s="37"/>
      <c r="M91" s="36"/>
      <c r="N91" s="36"/>
      <c r="O91" s="36"/>
      <c r="P91" s="36"/>
      <c r="Q91" s="37"/>
      <c r="R91" s="36"/>
      <c r="S91" s="36"/>
      <c r="T91" s="36"/>
      <c r="U91" s="37"/>
      <c r="V91" s="24"/>
    </row>
    <row r="92" spans="1:22" s="25" customFormat="1" ht="37.5" customHeight="1">
      <c r="A92" s="32" t="s">
        <v>101</v>
      </c>
      <c r="B92" s="30" t="s">
        <v>71</v>
      </c>
      <c r="C92" s="36"/>
      <c r="D92" s="36"/>
      <c r="E92" s="39"/>
      <c r="F92" s="39"/>
      <c r="G92" s="39"/>
      <c r="H92" s="37">
        <f>E92+F92+G92</f>
        <v>0</v>
      </c>
      <c r="I92" s="36"/>
      <c r="J92" s="36"/>
      <c r="K92" s="36"/>
      <c r="L92" s="37">
        <f>I92+J92+K92</f>
        <v>0</v>
      </c>
      <c r="M92" s="36"/>
      <c r="N92" s="36"/>
      <c r="O92" s="36"/>
      <c r="P92" s="36"/>
      <c r="Q92" s="37">
        <f>M92+N92+O92</f>
        <v>0</v>
      </c>
      <c r="R92" s="36"/>
      <c r="S92" s="36"/>
      <c r="T92" s="36"/>
      <c r="U92" s="37">
        <f>R92+S92+T92</f>
        <v>0</v>
      </c>
      <c r="V92" s="24"/>
    </row>
    <row r="93" spans="1:22" s="25" customFormat="1" ht="29.25" customHeight="1">
      <c r="A93" s="23" t="s">
        <v>75</v>
      </c>
      <c r="B93" s="30" t="s">
        <v>72</v>
      </c>
      <c r="C93" s="36">
        <v>0</v>
      </c>
      <c r="D93" s="36">
        <f>H93+L93+Q93+U93</f>
        <v>0</v>
      </c>
      <c r="E93" s="36"/>
      <c r="F93" s="36"/>
      <c r="G93" s="36">
        <v>0</v>
      </c>
      <c r="H93" s="37">
        <f>E93+F93+G93</f>
        <v>0</v>
      </c>
      <c r="I93" s="36"/>
      <c r="J93" s="36"/>
      <c r="K93" s="36"/>
      <c r="L93" s="37">
        <f>I93+J93+K93</f>
        <v>0</v>
      </c>
      <c r="M93" s="36">
        <v>0</v>
      </c>
      <c r="N93" s="36"/>
      <c r="O93" s="36"/>
      <c r="P93" s="36">
        <f>H93+L93+M93+N93+O93</f>
        <v>0</v>
      </c>
      <c r="Q93" s="37">
        <f>M93+N93+O93</f>
        <v>0</v>
      </c>
      <c r="R93" s="36"/>
      <c r="S93" s="36"/>
      <c r="T93" s="36">
        <v>0</v>
      </c>
      <c r="U93" s="37">
        <f>R93+S93+T93</f>
        <v>0</v>
      </c>
      <c r="V93" s="24"/>
    </row>
    <row r="94" spans="1:22" s="25" customFormat="1" ht="75" customHeight="1">
      <c r="A94" s="34" t="s">
        <v>102</v>
      </c>
      <c r="B94" s="31" t="s">
        <v>73</v>
      </c>
      <c r="C94" s="37">
        <f>C67+(C74+C85)</f>
        <v>0</v>
      </c>
      <c r="D94" s="37">
        <f>D67+(D74+D85)</f>
        <v>0</v>
      </c>
      <c r="E94" s="37">
        <f aca="true" t="shared" si="27" ref="E94:O94">E67+E74+E85</f>
        <v>0</v>
      </c>
      <c r="F94" s="37">
        <f t="shared" si="27"/>
        <v>0</v>
      </c>
      <c r="G94" s="37">
        <f t="shared" si="27"/>
        <v>0</v>
      </c>
      <c r="H94" s="37">
        <f>E94+F94+G94</f>
        <v>0</v>
      </c>
      <c r="I94" s="37">
        <f>I67+(I74+I85)</f>
        <v>0</v>
      </c>
      <c r="J94" s="37">
        <f t="shared" si="27"/>
        <v>0</v>
      </c>
      <c r="K94" s="37">
        <f t="shared" si="27"/>
        <v>0</v>
      </c>
      <c r="L94" s="37">
        <f>I94++J94+K94</f>
        <v>0</v>
      </c>
      <c r="M94" s="37">
        <f>M67+(M74+M85)</f>
        <v>0</v>
      </c>
      <c r="N94" s="37">
        <f t="shared" si="27"/>
        <v>0</v>
      </c>
      <c r="O94" s="37">
        <f t="shared" si="27"/>
        <v>0</v>
      </c>
      <c r="P94" s="37">
        <f>P67+P74-P85</f>
        <v>474877</v>
      </c>
      <c r="Q94" s="37">
        <f>M94+N94+O94</f>
        <v>0</v>
      </c>
      <c r="R94" s="37">
        <f>R67+R74+R85</f>
        <v>0</v>
      </c>
      <c r="S94" s="37">
        <f>S67+(S74+S85)</f>
        <v>0</v>
      </c>
      <c r="T94" s="37">
        <f>T67+T74+T85</f>
        <v>0</v>
      </c>
      <c r="U94" s="37">
        <f>R94+S94+T94</f>
        <v>0</v>
      </c>
      <c r="V94" s="24"/>
    </row>
    <row r="95" spans="1:22" s="25" customFormat="1" ht="76.5" customHeight="1">
      <c r="A95" s="29" t="s">
        <v>108</v>
      </c>
      <c r="B95" s="31" t="s">
        <v>74</v>
      </c>
      <c r="C95" s="41">
        <v>8200</v>
      </c>
      <c r="D95" s="36">
        <v>42368.3</v>
      </c>
      <c r="E95" s="36">
        <v>42368.3</v>
      </c>
      <c r="F95" s="36">
        <f>E96</f>
        <v>61997.7</v>
      </c>
      <c r="G95" s="36">
        <f>F96</f>
        <v>62948</v>
      </c>
      <c r="H95" s="37">
        <f>E95</f>
        <v>42368.3</v>
      </c>
      <c r="I95" s="36">
        <f>H96</f>
        <v>66255.5</v>
      </c>
      <c r="J95" s="36">
        <f>I96</f>
        <v>68837</v>
      </c>
      <c r="K95" s="36">
        <f>J96</f>
        <v>82269.8</v>
      </c>
      <c r="L95" s="37">
        <f>I95</f>
        <v>66255.5</v>
      </c>
      <c r="M95" s="36">
        <f>L96</f>
        <v>82793.4</v>
      </c>
      <c r="N95" s="36">
        <f>M96</f>
        <v>75102.1</v>
      </c>
      <c r="O95" s="36">
        <f>N96</f>
        <v>71341.9</v>
      </c>
      <c r="P95" s="36"/>
      <c r="Q95" s="37">
        <f>M95</f>
        <v>82793.4</v>
      </c>
      <c r="R95" s="36">
        <f>Q96</f>
        <v>69279.3</v>
      </c>
      <c r="S95" s="36">
        <f>R96</f>
        <v>70718.9</v>
      </c>
      <c r="T95" s="36">
        <f>S96</f>
        <v>69061.3</v>
      </c>
      <c r="U95" s="37">
        <f>R95</f>
        <v>69279.3</v>
      </c>
      <c r="V95" s="24"/>
    </row>
    <row r="96" spans="1:22" s="25" customFormat="1" ht="72.75" customHeight="1">
      <c r="A96" s="29" t="s">
        <v>103</v>
      </c>
      <c r="B96" s="31" t="s">
        <v>76</v>
      </c>
      <c r="C96" s="41">
        <f>C21-C35+(-C74)-C85+C95+C68</f>
        <v>-800</v>
      </c>
      <c r="D96" s="36">
        <f>D21-D35+(-D74)-D85+D95+D68</f>
        <v>33368.3</v>
      </c>
      <c r="E96" s="36">
        <f>E21-E35+(-E74)-E85+E95+E68</f>
        <v>61997.7</v>
      </c>
      <c r="F96" s="36">
        <f>F21-F35+(-F74)-F85+F95+F68</f>
        <v>62948</v>
      </c>
      <c r="G96" s="36">
        <f>G21-G35+(-G74)-G85+G95+G68+G84-(-G93)</f>
        <v>66255.5</v>
      </c>
      <c r="H96" s="37">
        <f>G96</f>
        <v>66255.5</v>
      </c>
      <c r="I96" s="36">
        <f>I21-I35+(-I74)-I85+I95+I68+I84-(-I93)</f>
        <v>68837</v>
      </c>
      <c r="J96" s="36">
        <f>J21-J35+(-J74)-J85+J95+J68+J84-(-J93)</f>
        <v>82269.8</v>
      </c>
      <c r="K96" s="36">
        <f>K21-K35+(-K74)-K85+K95+K68</f>
        <v>82793.4</v>
      </c>
      <c r="L96" s="37">
        <f>K96</f>
        <v>82793.4</v>
      </c>
      <c r="M96" s="36">
        <f>M21-M35+(-M74)-M85+M95+M68-(-M93)+M84</f>
        <v>75102.1</v>
      </c>
      <c r="N96" s="36">
        <f>N21-N35+(-N74)-N85+N95+N68-(-N93)+N84</f>
        <v>71341.9</v>
      </c>
      <c r="O96" s="36">
        <f>O21-O35+(-O74)-O85+O95+O68-(-O93)+O84</f>
        <v>69279.3</v>
      </c>
      <c r="P96" s="36"/>
      <c r="Q96" s="37">
        <f>O96</f>
        <v>69279.3</v>
      </c>
      <c r="R96" s="36">
        <f>R21-R35+(-R74)-R85+R95+R68-(R93)+R84</f>
        <v>70718.9</v>
      </c>
      <c r="S96" s="36">
        <f>S21-S35+(-S74)-S85+S95+S68-(S93)+S84</f>
        <v>69061.3</v>
      </c>
      <c r="T96" s="36">
        <f>T21-T35+(-T74)-T85+T95+T68-(-T93)+T84</f>
        <v>34168.3</v>
      </c>
      <c r="U96" s="37">
        <v>33368.3</v>
      </c>
      <c r="V96" s="24"/>
    </row>
    <row r="97" spans="1:22" s="25" customFormat="1" ht="110.25" customHeight="1">
      <c r="A97" s="29" t="s">
        <v>104</v>
      </c>
      <c r="B97" s="31" t="s">
        <v>78</v>
      </c>
      <c r="C97" s="41">
        <f>C95-C96</f>
        <v>9000</v>
      </c>
      <c r="D97" s="36">
        <f aca="true" t="shared" si="28" ref="D97:Q97">D95-D96</f>
        <v>9000</v>
      </c>
      <c r="E97" s="36">
        <f t="shared" si="28"/>
        <v>-19629.4</v>
      </c>
      <c r="F97" s="36">
        <f t="shared" si="28"/>
        <v>-950.3</v>
      </c>
      <c r="G97" s="36">
        <f t="shared" si="28"/>
        <v>-3307.5</v>
      </c>
      <c r="H97" s="37">
        <f t="shared" si="28"/>
        <v>-23887.2</v>
      </c>
      <c r="I97" s="36">
        <f t="shared" si="28"/>
        <v>-2581.5</v>
      </c>
      <c r="J97" s="36">
        <f t="shared" si="28"/>
        <v>-13432.8</v>
      </c>
      <c r="K97" s="36">
        <f t="shared" si="28"/>
        <v>-523.6</v>
      </c>
      <c r="L97" s="37">
        <f t="shared" si="28"/>
        <v>-16537.9</v>
      </c>
      <c r="M97" s="36">
        <f t="shared" si="28"/>
        <v>7691.3</v>
      </c>
      <c r="N97" s="36">
        <f t="shared" si="28"/>
        <v>3760.2</v>
      </c>
      <c r="O97" s="36">
        <f t="shared" si="28"/>
        <v>2062.6</v>
      </c>
      <c r="P97" s="36">
        <f t="shared" si="28"/>
        <v>0</v>
      </c>
      <c r="Q97" s="37">
        <f t="shared" si="28"/>
        <v>13514.1</v>
      </c>
      <c r="R97" s="36">
        <f>R95-R96</f>
        <v>-1439.6</v>
      </c>
      <c r="S97" s="36">
        <f>S95-S96</f>
        <v>1657.6</v>
      </c>
      <c r="T97" s="36">
        <f>T95-T96</f>
        <v>34893</v>
      </c>
      <c r="U97" s="37">
        <f>U95-U96</f>
        <v>35911</v>
      </c>
      <c r="V97" s="24"/>
    </row>
    <row r="98" spans="1:22" s="25" customFormat="1" ht="61.5" customHeight="1">
      <c r="A98" s="35" t="s">
        <v>90</v>
      </c>
      <c r="B98" s="31" t="s">
        <v>79</v>
      </c>
      <c r="C98" s="42"/>
      <c r="D98" s="36">
        <f>H98+L98+Q98+U98</f>
        <v>0</v>
      </c>
      <c r="E98" s="42"/>
      <c r="F98" s="42"/>
      <c r="G98" s="42"/>
      <c r="H98" s="37"/>
      <c r="I98" s="42"/>
      <c r="J98" s="42"/>
      <c r="K98" s="42"/>
      <c r="L98" s="37">
        <f>I98+J98+K98</f>
        <v>0</v>
      </c>
      <c r="M98" s="42"/>
      <c r="N98" s="42"/>
      <c r="O98" s="42"/>
      <c r="P98" s="37"/>
      <c r="Q98" s="37">
        <f>M98+N98+O98</f>
        <v>0</v>
      </c>
      <c r="R98" s="42"/>
      <c r="S98" s="42"/>
      <c r="T98" s="42"/>
      <c r="U98" s="37">
        <f>R98+S98+T98</f>
        <v>0</v>
      </c>
      <c r="V98" s="24"/>
    </row>
    <row r="99" spans="1:22" ht="51" customHeight="1">
      <c r="A99" s="3"/>
      <c r="B99" s="3"/>
      <c r="C99" s="3"/>
      <c r="D99" s="73"/>
      <c r="E99" s="73"/>
      <c r="F99" s="73"/>
      <c r="G99" s="73"/>
      <c r="H99" s="74"/>
      <c r="I99" s="48"/>
      <c r="J99" s="49"/>
      <c r="K99" s="50"/>
      <c r="L99" s="67"/>
      <c r="M99" s="68"/>
      <c r="N99" s="68"/>
      <c r="O99" s="3"/>
      <c r="P99" s="3"/>
      <c r="Q99" s="3"/>
      <c r="R99" s="3"/>
      <c r="S99" s="3"/>
      <c r="T99" s="3"/>
      <c r="U99" s="3"/>
      <c r="V99" s="1"/>
    </row>
    <row r="100" spans="1:22" ht="18" customHeight="1">
      <c r="A100" s="3"/>
      <c r="B100" s="3"/>
      <c r="C100" s="3"/>
      <c r="D100" s="56"/>
      <c r="E100" s="56"/>
      <c r="F100" s="56"/>
      <c r="G100" s="56"/>
      <c r="H100" s="56"/>
      <c r="I100" s="56"/>
      <c r="J100" s="56"/>
      <c r="K100" s="56"/>
      <c r="L100" s="57"/>
      <c r="M100" s="57"/>
      <c r="N100" s="57"/>
      <c r="O100" s="3"/>
      <c r="P100" s="3"/>
      <c r="Q100" s="3"/>
      <c r="R100" s="3"/>
      <c r="S100" s="3"/>
      <c r="T100" s="3"/>
      <c r="U100" s="3"/>
      <c r="V100" s="1"/>
    </row>
    <row r="101" spans="1:22" ht="12.75" hidden="1">
      <c r="A101" s="1"/>
      <c r="B101" s="1"/>
      <c r="C101" s="1"/>
      <c r="D101" s="58" t="s">
        <v>44</v>
      </c>
      <c r="E101" s="52"/>
      <c r="F101" s="52"/>
      <c r="G101" s="52"/>
      <c r="H101" s="52"/>
      <c r="I101" s="52"/>
      <c r="J101" s="53" t="s">
        <v>49</v>
      </c>
      <c r="K101" s="51"/>
      <c r="L101" s="51"/>
      <c r="M101" s="54"/>
      <c r="N101" s="54"/>
      <c r="O101" s="1"/>
      <c r="P101" s="1"/>
      <c r="Q101" s="1"/>
      <c r="R101" s="1"/>
      <c r="S101" s="1"/>
      <c r="T101" s="1"/>
      <c r="U101" s="1"/>
      <c r="V101" s="1"/>
    </row>
    <row r="102" spans="1:22" ht="52.5" customHeight="1" hidden="1">
      <c r="A102" s="1"/>
      <c r="B102" s="1"/>
      <c r="C102" s="1"/>
      <c r="D102" s="69"/>
      <c r="E102" s="70"/>
      <c r="F102" s="70"/>
      <c r="G102" s="70"/>
      <c r="H102" s="70"/>
      <c r="I102" s="70"/>
      <c r="J102" s="70"/>
      <c r="K102" s="70"/>
      <c r="L102" s="70"/>
      <c r="M102" s="54"/>
      <c r="N102" s="54"/>
      <c r="O102" s="5"/>
      <c r="P102" s="1"/>
      <c r="Q102" s="1"/>
      <c r="R102" s="1"/>
      <c r="S102" s="1"/>
      <c r="T102" s="1"/>
      <c r="U102" s="1"/>
      <c r="V102" s="1"/>
    </row>
    <row r="103" spans="3:14" ht="24.75" customHeight="1">
      <c r="C103" s="4"/>
      <c r="D103" s="71" t="s">
        <v>110</v>
      </c>
      <c r="E103" s="71"/>
      <c r="F103" s="71"/>
      <c r="G103" s="71"/>
      <c r="H103" s="71"/>
      <c r="I103" s="59"/>
      <c r="J103" s="60"/>
      <c r="K103" s="60"/>
      <c r="L103" s="71" t="s">
        <v>111</v>
      </c>
      <c r="M103" s="72"/>
      <c r="N103" s="72"/>
    </row>
    <row r="104" spans="3:14" ht="12.75" hidden="1">
      <c r="C104" s="4" t="e">
        <f>C29-#REF!</f>
        <v>#REF!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3:14" ht="12.75" hidden="1">
      <c r="C105" s="4">
        <f>C23+C83</f>
        <v>194611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ht="12.75" hidden="1">
      <c r="C106" s="4" t="e">
        <f>C105-#REF!</f>
        <v>#REF!</v>
      </c>
    </row>
    <row r="108" spans="1:14" ht="12.75">
      <c r="A108" s="22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2.75">
      <c r="A109" s="22"/>
      <c r="D109" s="61" t="s">
        <v>112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4:14" ht="12.75">
      <c r="D110" s="61" t="s">
        <v>113</v>
      </c>
      <c r="E110" s="55"/>
      <c r="F110" s="55"/>
      <c r="G110" s="55"/>
      <c r="H110" s="55"/>
      <c r="I110" s="55"/>
      <c r="J110" s="55"/>
      <c r="K110" s="55"/>
      <c r="L110" s="61" t="s">
        <v>106</v>
      </c>
      <c r="M110" s="61"/>
      <c r="N110" s="55"/>
    </row>
    <row r="116" ht="12.75">
      <c r="A116" t="s">
        <v>93</v>
      </c>
    </row>
    <row r="117" ht="12.75">
      <c r="A117" t="s">
        <v>94</v>
      </c>
    </row>
  </sheetData>
  <sheetProtection/>
  <mergeCells count="20">
    <mergeCell ref="U15:U17"/>
    <mergeCell ref="E15:G16"/>
    <mergeCell ref="H15:H17"/>
    <mergeCell ref="I15:K16"/>
    <mergeCell ref="L15:L17"/>
    <mergeCell ref="D99:H99"/>
    <mergeCell ref="M15:O16"/>
    <mergeCell ref="N3:O3"/>
    <mergeCell ref="N4:R4"/>
    <mergeCell ref="N5:R9"/>
    <mergeCell ref="L99:N99"/>
    <mergeCell ref="D102:L102"/>
    <mergeCell ref="D103:H103"/>
    <mergeCell ref="L103:N103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2017-01-17T08:24:40Z</cp:lastPrinted>
  <dcterms:created xsi:type="dcterms:W3CDTF">2011-02-18T08:58:48Z</dcterms:created>
  <dcterms:modified xsi:type="dcterms:W3CDTF">2017-03-06T08:51:46Z</dcterms:modified>
  <cp:category/>
  <cp:version/>
  <cp:contentType/>
  <cp:contentStatus/>
</cp:coreProperties>
</file>