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<sst xmlns="http://schemas.openxmlformats.org/spreadsheetml/2006/main" count="189" uniqueCount="108">
  <si>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</si>
  <si>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</si>
  <si>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</si>
  <si>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</si>
  <si>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</si>
  <si>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</si>
  <si>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</si>
  <si>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</si>
  <si>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</si>
  <si>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</si>
  <si>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</si>
  <si>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</si>
  <si>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</si>
  <si>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</si>
  <si>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</si>
  <si>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</si>
  <si>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</si>
  <si>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</si>
  <si>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</si>
  <si>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</si>
  <si>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</si>
  <si>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</si>
  <si>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</si>
  <si>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</si>
  <si>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</si>
  <si>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</si>
  <si>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</si>
  <si>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</si>
  <si>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</si>
  <si>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</si>
  <si>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</si>
  <si>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</si>
  <si>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</si>
  <si>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</si>
  <si>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</si>
  <si>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</si>
  <si>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</si>
  <si>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</si>
  <si>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</si>
  <si>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</si>
  <si>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</si>
  <si>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</si>
  <si>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</si>
  <si>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</si>
  <si>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</si>
  <si>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</si>
  <si>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</si>
  <si>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</si>
  <si>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</si>
  <si>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</si>
  <si>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</si>
  <si>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</si>
  <si>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</si>
  <si>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</si>
  <si>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</si>
  <si>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</si>
  <si>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</si>
  <si>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</si>
  <si>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</si>
  <si>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</si>
  <si>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</si>
  <si>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</si>
  <si>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</si>
  <si>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</si>
  <si>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</si>
  <si>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</si>
  <si>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</si>
  <si>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</si>
  <si>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</si>
  <si>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</si>
  <si>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</si>
  <si>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</si>
  <si>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</si>
  <si>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</si>
  <si>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</si>
  <si>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</si>
  <si>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</si>
  <si>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</si>
  <si>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</si>
  <si>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</si>
  <si>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</si>
  <si>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</si>
  <si>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</si>
  <si>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</si>
  <si>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</si>
  <si>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</si>
  <si>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</si>
  <si>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</si>
  <si>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</si>
  <si>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</si>
  <si>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</si>
  <si>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</si>
  <si>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</si>
  <si>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</si>
  <si>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</si>
  <si>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</si>
  <si>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</si>
  <si>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</si>
  <si>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</si>
  <si>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</si>
  <si>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</si>
  <si>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</si>
  <si>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</si>
  <si>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</si>
  <si>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</si>
  <si>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</si>
  <si>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"01"сентября  2020г.)</t>
  </si>
  <si>
    <t xml:space="preserve">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</si>
</sst>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9">
      <selection activeCell="A104" sqref="A104:N118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90</v>
      </c>
      <c r="O4" s="60"/>
      <c r="P4" s="60"/>
      <c r="Q4" s="60"/>
      <c r="R4" s="60"/>
      <c r="S4" s="24"/>
    </row>
    <row r="5" spans="13:19" ht="15.75" customHeight="1">
      <c r="M5" s="24"/>
      <c r="N5" s="61" t="s">
        <v>91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924684.53</v>
      </c>
      <c r="D21" s="15">
        <f>D23+D30</f>
        <v>926781.7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102317.13</v>
      </c>
      <c r="L21" s="15">
        <f t="shared" si="0"/>
        <v>220544.93</v>
      </c>
      <c r="M21" s="15">
        <f t="shared" si="0"/>
        <v>64359.3</v>
      </c>
      <c r="N21" s="15">
        <f t="shared" si="0"/>
        <v>69740.59999999999</v>
      </c>
      <c r="O21" s="15">
        <f t="shared" si="0"/>
        <v>143130.87</v>
      </c>
      <c r="P21" s="15">
        <f t="shared" si="0"/>
        <v>710519.72</v>
      </c>
      <c r="Q21" s="15">
        <f t="shared" si="0"/>
        <v>277230.77</v>
      </c>
      <c r="R21" s="15">
        <f t="shared" si="0"/>
        <v>95054.79999999999</v>
      </c>
      <c r="S21" s="15">
        <f t="shared" si="0"/>
        <v>63108.81</v>
      </c>
      <c r="T21" s="15">
        <f t="shared" si="0"/>
        <v>58098.369999999995</v>
      </c>
      <c r="U21" s="15">
        <f t="shared" si="0"/>
        <v>216261.97999999998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240684.97000000003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17688.8</v>
      </c>
      <c r="L23" s="50">
        <f aca="true" t="shared" si="3" ref="L23:L37">I23+J23+K23</f>
        <v>51290.3</v>
      </c>
      <c r="M23" s="50">
        <f>M24+M25+M26+M27+M28</f>
        <v>23942.7</v>
      </c>
      <c r="N23" s="50">
        <f>N24+N25+N26+N27+N28</f>
        <v>17963.1</v>
      </c>
      <c r="O23" s="50">
        <f>O24+O25+O26+O27+O28</f>
        <v>22263.9</v>
      </c>
      <c r="P23" s="50">
        <f>H23+L23+M23+N23+O23</f>
        <v>166330.3</v>
      </c>
      <c r="Q23" s="50">
        <f aca="true" t="shared" si="4" ref="Q23:Q37">M23+N23+O23</f>
        <v>64169.700000000004</v>
      </c>
      <c r="R23" s="50">
        <f>R24+R25+R26+R27</f>
        <v>23675</v>
      </c>
      <c r="S23" s="50">
        <f>S24+S25+S26+S27</f>
        <v>22406</v>
      </c>
      <c r="T23" s="50">
        <f>T24+T25+T26+T27</f>
        <v>28273.67</v>
      </c>
      <c r="U23" s="50">
        <f aca="true" t="shared" si="5" ref="U23:U37">R23+S23+T23</f>
        <v>74354.67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15279.4</v>
      </c>
      <c r="L24" s="50">
        <f>I24+J24+K24</f>
        <v>44706.200000000004</v>
      </c>
      <c r="M24" s="49">
        <v>20690.2</v>
      </c>
      <c r="N24" s="49">
        <v>15474.1</v>
      </c>
      <c r="O24" s="49">
        <v>18263.9</v>
      </c>
      <c r="P24" s="49"/>
      <c r="Q24" s="50">
        <f t="shared" si="4"/>
        <v>54428.200000000004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2395.9</v>
      </c>
      <c r="L25" s="50">
        <f t="shared" si="3"/>
        <v>6549.5</v>
      </c>
      <c r="M25" s="49">
        <v>3248</v>
      </c>
      <c r="N25" s="49">
        <v>2484.5</v>
      </c>
      <c r="O25" s="49">
        <v>4000</v>
      </c>
      <c r="P25" s="49"/>
      <c r="Q25" s="50">
        <f t="shared" si="4"/>
        <v>9732.5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-0.029999999999972715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13.5</v>
      </c>
      <c r="L26" s="50">
        <f>I26+J26+K26</f>
        <v>34.6</v>
      </c>
      <c r="M26" s="49">
        <v>4.5</v>
      </c>
      <c r="N26" s="49">
        <v>4.5</v>
      </c>
      <c r="O26" s="49">
        <v>0</v>
      </c>
      <c r="P26" s="49"/>
      <c r="Q26" s="50">
        <f t="shared" si="4"/>
        <v>9</v>
      </c>
      <c r="R26" s="49">
        <v>0</v>
      </c>
      <c r="S26" s="49">
        <v>0</v>
      </c>
      <c r="T26" s="49">
        <v>-279.33</v>
      </c>
      <c r="U26" s="50">
        <f t="shared" si="5"/>
        <v>-279.33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683999.53</v>
      </c>
      <c r="D30" s="50">
        <f>H30+L30+Q30+U30</f>
        <v>686096.73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84628.33</v>
      </c>
      <c r="L30" s="50">
        <f t="shared" si="3"/>
        <v>169254.63</v>
      </c>
      <c r="M30" s="50">
        <f>M31+M32+M33+M34+M35+M36</f>
        <v>40416.600000000006</v>
      </c>
      <c r="N30" s="50">
        <f>N31+N32+N33+N34+N35+N36</f>
        <v>51777.49999999999</v>
      </c>
      <c r="O30" s="50">
        <f>O31+O32+O33+O34+O35+O36</f>
        <v>120866.97</v>
      </c>
      <c r="P30" s="50">
        <f>H30+L30+M30+N30+O30</f>
        <v>544189.4199999999</v>
      </c>
      <c r="Q30" s="50">
        <f t="shared" si="4"/>
        <v>213061.07</v>
      </c>
      <c r="R30" s="50">
        <f>R31+R32+R33+R34+R35+R36</f>
        <v>71379.79999999999</v>
      </c>
      <c r="S30" s="50">
        <f>S31+S32+S33+S34+S35+S36</f>
        <v>40702.81</v>
      </c>
      <c r="T30" s="50">
        <f>T31+T32+T33+T34+T35+T36</f>
        <v>29824.7</v>
      </c>
      <c r="U30" s="50">
        <f t="shared" si="5"/>
        <v>141907.31</v>
      </c>
      <c r="V30" s="39"/>
    </row>
    <row r="31" spans="1:22" s="38" customFormat="1" ht="33" customHeight="1">
      <c r="A31" s="36" t="s">
        <v>84</v>
      </c>
      <c r="B31" s="43"/>
      <c r="C31" s="49">
        <v>179437.2</v>
      </c>
      <c r="D31" s="49">
        <f t="shared" si="1"/>
        <v>185368.19999999998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15710.3</v>
      </c>
      <c r="L31" s="50">
        <f t="shared" si="3"/>
        <v>45411.3</v>
      </c>
      <c r="M31" s="49">
        <v>15121.9</v>
      </c>
      <c r="N31" s="49">
        <v>20812.3</v>
      </c>
      <c r="O31" s="49">
        <v>876.6</v>
      </c>
      <c r="P31" s="49"/>
      <c r="Q31" s="50">
        <f t="shared" si="4"/>
        <v>36810.799999999996</v>
      </c>
      <c r="R31" s="49">
        <v>14604</v>
      </c>
      <c r="S31" s="49">
        <v>14603</v>
      </c>
      <c r="T31" s="49">
        <v>14602</v>
      </c>
      <c r="U31" s="50">
        <f t="shared" si="5"/>
        <v>43809</v>
      </c>
      <c r="V31" s="37"/>
    </row>
    <row r="32" spans="1:22" s="38" customFormat="1" ht="34.5" customHeight="1">
      <c r="A32" s="36" t="s">
        <v>85</v>
      </c>
      <c r="B32" s="43"/>
      <c r="C32" s="49">
        <v>113401.8</v>
      </c>
      <c r="D32" s="49">
        <f t="shared" si="1"/>
        <v>113401.8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1987.6</v>
      </c>
      <c r="L32" s="50">
        <f t="shared" si="3"/>
        <v>3479.3</v>
      </c>
      <c r="M32" s="49">
        <v>7789.5</v>
      </c>
      <c r="N32" s="49">
        <v>10730.9</v>
      </c>
      <c r="O32" s="49">
        <v>62982.1</v>
      </c>
      <c r="P32" s="49"/>
      <c r="Q32" s="50">
        <f t="shared" si="4"/>
        <v>81502.5</v>
      </c>
      <c r="R32" s="49">
        <v>8216.5</v>
      </c>
      <c r="S32" s="49">
        <v>7995.5</v>
      </c>
      <c r="T32" s="49">
        <v>8882</v>
      </c>
      <c r="U32" s="50">
        <f t="shared" si="5"/>
        <v>25094</v>
      </c>
      <c r="V32" s="37"/>
    </row>
    <row r="33" spans="1:22" s="38" customFormat="1" ht="40.5" customHeight="1">
      <c r="A33" s="36" t="s">
        <v>86</v>
      </c>
      <c r="B33" s="43"/>
      <c r="C33" s="49">
        <v>286768.13</v>
      </c>
      <c r="D33" s="49">
        <f>H33+L33+Q33+U33</f>
        <v>282934.33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60339.63</v>
      </c>
      <c r="L33" s="50">
        <f>I33+J33+K33</f>
        <v>104048.73</v>
      </c>
      <c r="M33" s="49">
        <v>11124.2</v>
      </c>
      <c r="N33" s="49">
        <v>16211.1</v>
      </c>
      <c r="O33" s="49">
        <v>38109.87</v>
      </c>
      <c r="P33" s="49"/>
      <c r="Q33" s="50">
        <f t="shared" si="4"/>
        <v>65445.170000000006</v>
      </c>
      <c r="R33" s="49">
        <v>22638.2</v>
      </c>
      <c r="S33" s="49">
        <v>12369.71</v>
      </c>
      <c r="T33" s="49">
        <v>0</v>
      </c>
      <c r="U33" s="50">
        <f t="shared" si="5"/>
        <v>35007.91</v>
      </c>
      <c r="V33" s="37"/>
    </row>
    <row r="34" spans="1:22" s="38" customFormat="1" ht="36.75" customHeight="1">
      <c r="A34" s="36" t="s">
        <v>87</v>
      </c>
      <c r="B34" s="43"/>
      <c r="C34" s="49">
        <v>104080.4</v>
      </c>
      <c r="D34" s="49">
        <f t="shared" si="1"/>
        <v>104080.4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6590.8</v>
      </c>
      <c r="L34" s="50">
        <f>I34+J34+K34</f>
        <v>16315.3</v>
      </c>
      <c r="M34" s="49">
        <v>6381</v>
      </c>
      <c r="N34" s="49">
        <v>4023.2</v>
      </c>
      <c r="O34" s="49">
        <v>18898.4</v>
      </c>
      <c r="P34" s="49"/>
      <c r="Q34" s="50">
        <f t="shared" si="4"/>
        <v>29302.600000000002</v>
      </c>
      <c r="R34" s="49">
        <v>25921.1</v>
      </c>
      <c r="S34" s="49">
        <v>5734.6</v>
      </c>
      <c r="T34" s="49">
        <v>6340.7</v>
      </c>
      <c r="U34" s="50">
        <f t="shared" si="5"/>
        <v>37996.399999999994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956754.13</v>
      </c>
      <c r="D37" s="50">
        <f>D39+D45+D51+D57+D63</f>
        <v>944027.91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71845.13</v>
      </c>
      <c r="L37" s="50">
        <f t="shared" si="3"/>
        <v>215419.14</v>
      </c>
      <c r="M37" s="50">
        <f>M39+M45+M51+M57+M63</f>
        <v>53603.82</v>
      </c>
      <c r="N37" s="50">
        <f>N39+N45+N51+N57+N63</f>
        <v>56474.649999999994</v>
      </c>
      <c r="O37" s="50">
        <f>O39+O45+O51+O57+O63</f>
        <v>224774.89</v>
      </c>
      <c r="P37" s="50"/>
      <c r="Q37" s="50">
        <f t="shared" si="4"/>
        <v>334853.36</v>
      </c>
      <c r="R37" s="50">
        <f>R39+R45+R51+R57+R63</f>
        <v>89098.2</v>
      </c>
      <c r="S37" s="50">
        <f>S39+S45+S51+S57+S63</f>
        <v>66454.9</v>
      </c>
      <c r="T37" s="50">
        <f>T39+T45+T51+T63+T58</f>
        <v>60928.35</v>
      </c>
      <c r="U37" s="50">
        <f t="shared" si="5"/>
        <v>216481.44999999998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94372.8</v>
      </c>
      <c r="D39" s="50">
        <f>D40+D41+D42+D43+D44</f>
        <v>86526.7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5295.8</v>
      </c>
      <c r="L39" s="50">
        <f aca="true" t="shared" si="7" ref="L39:L70">I39+J39+K39</f>
        <v>5295.8</v>
      </c>
      <c r="M39" s="50">
        <f>M40+M41+M42+M43</f>
        <v>6581.7</v>
      </c>
      <c r="N39" s="50">
        <f>N40+N41+N42+N43</f>
        <v>2635.4</v>
      </c>
      <c r="O39" s="50">
        <f>O40+O41+O42+O43</f>
        <v>47476</v>
      </c>
      <c r="P39" s="50"/>
      <c r="Q39" s="50">
        <f aca="true" t="shared" si="8" ref="Q39:Q70">M39+N39+O39</f>
        <v>56693.1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89080.5</v>
      </c>
      <c r="D41" s="50">
        <f>H41+L41+Q41+U41</f>
        <v>81234.4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3.5</v>
      </c>
      <c r="L41" s="50">
        <f t="shared" si="7"/>
        <v>3.5</v>
      </c>
      <c r="M41" s="50">
        <v>6581.7</v>
      </c>
      <c r="N41" s="50">
        <v>2635.4</v>
      </c>
      <c r="O41" s="50">
        <v>47476</v>
      </c>
      <c r="P41" s="50"/>
      <c r="Q41" s="50">
        <f t="shared" si="8"/>
        <v>56693.1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46864.8</v>
      </c>
      <c r="D45" s="50">
        <f>D46+D47+D48+D49+D50</f>
        <v>46864.8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3999</v>
      </c>
      <c r="L45" s="50">
        <f t="shared" si="7"/>
        <v>13230</v>
      </c>
      <c r="M45" s="50">
        <f>M46+M47+M48+M49</f>
        <v>2795.7</v>
      </c>
      <c r="N45" s="50">
        <f>N46+N47+N48+N49</f>
        <v>3044.6</v>
      </c>
      <c r="O45" s="50">
        <f>O46+O47+O48+O49</f>
        <v>6285.1</v>
      </c>
      <c r="P45" s="50"/>
      <c r="Q45" s="50">
        <f t="shared" si="8"/>
        <v>12125.4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46864.8</v>
      </c>
      <c r="D46" s="50">
        <f t="shared" si="10"/>
        <v>46864.8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3999</v>
      </c>
      <c r="L46" s="50">
        <f t="shared" si="7"/>
        <v>13230</v>
      </c>
      <c r="M46" s="50">
        <v>2795.7</v>
      </c>
      <c r="N46" s="50">
        <v>3044.6</v>
      </c>
      <c r="O46" s="50">
        <v>6285.1</v>
      </c>
      <c r="P46" s="50"/>
      <c r="Q46" s="50">
        <f t="shared" si="8"/>
        <v>12125.4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562220.63</v>
      </c>
      <c r="D51" s="50">
        <f>D52+D53+D54+D55+D56</f>
        <v>561530.6000000001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44872.25</v>
      </c>
      <c r="L51" s="50">
        <f t="shared" si="7"/>
        <v>144426.34</v>
      </c>
      <c r="M51" s="50">
        <f>M52+M53+M54+M55</f>
        <v>26371.64</v>
      </c>
      <c r="N51" s="50">
        <f>N52+N53+N54+N55</f>
        <v>31272.949999999997</v>
      </c>
      <c r="O51" s="50">
        <f>O52+O53+O54+O55</f>
        <v>113829.87</v>
      </c>
      <c r="P51" s="50"/>
      <c r="Q51" s="50">
        <f t="shared" si="8"/>
        <v>171474.46</v>
      </c>
      <c r="R51" s="50">
        <f>R52+R53+R54+R55</f>
        <v>59667.899999999994</v>
      </c>
      <c r="S51" s="50">
        <f>S52+S53+S54+S55</f>
        <v>36526.9</v>
      </c>
      <c r="T51" s="50">
        <f>T52+T53+T54+T55</f>
        <v>31079.86</v>
      </c>
      <c r="U51" s="50">
        <f t="shared" si="9"/>
        <v>127274.65999999999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432464.93</v>
      </c>
      <c r="D54" s="50">
        <f t="shared" si="10"/>
        <v>431774.9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35298.55</v>
      </c>
      <c r="L54" s="50">
        <f t="shared" si="7"/>
        <v>121421.94</v>
      </c>
      <c r="M54" s="50">
        <v>20535.24</v>
      </c>
      <c r="N54" s="50">
        <v>24586.35</v>
      </c>
      <c r="O54" s="50">
        <v>90804.47</v>
      </c>
      <c r="P54" s="50"/>
      <c r="Q54" s="50">
        <f t="shared" si="8"/>
        <v>135926.06</v>
      </c>
      <c r="R54" s="50">
        <v>31559.8</v>
      </c>
      <c r="S54" s="50">
        <v>28654</v>
      </c>
      <c r="T54" s="50">
        <v>22671.46</v>
      </c>
      <c r="U54" s="50">
        <f t="shared" si="9"/>
        <v>82885.26000000001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129755.7</v>
      </c>
      <c r="D55" s="50">
        <f t="shared" si="10"/>
        <v>129755.70000000001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9573.7</v>
      </c>
      <c r="L55" s="50">
        <f t="shared" si="7"/>
        <v>23004.4</v>
      </c>
      <c r="M55" s="50">
        <v>5836.4</v>
      </c>
      <c r="N55" s="50">
        <v>6686.6</v>
      </c>
      <c r="O55" s="50">
        <v>23025.4</v>
      </c>
      <c r="P55" s="50"/>
      <c r="Q55" s="50">
        <f t="shared" si="8"/>
        <v>35548.4</v>
      </c>
      <c r="R55" s="50">
        <v>28108.1</v>
      </c>
      <c r="S55" s="50">
        <v>7872.9</v>
      </c>
      <c r="T55" s="50">
        <v>8408.4</v>
      </c>
      <c r="U55" s="50">
        <f t="shared" si="9"/>
        <v>44389.4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253295.9</v>
      </c>
      <c r="D63" s="50">
        <f>D64+D65+D66+D67+D68+D69</f>
        <v>249105.80999999997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17678.08</v>
      </c>
      <c r="L63" s="50">
        <f t="shared" si="7"/>
        <v>52467</v>
      </c>
      <c r="M63" s="50">
        <f>M64+M65+M66+M67+M68+M69</f>
        <v>17854.78</v>
      </c>
      <c r="N63" s="50">
        <f>N64+N65+N66+N67+N68+N69</f>
        <v>19521.7</v>
      </c>
      <c r="O63" s="50">
        <f>O64+O65+O66+O67+O68+O69</f>
        <v>57183.92</v>
      </c>
      <c r="P63" s="50"/>
      <c r="Q63" s="50">
        <f t="shared" si="8"/>
        <v>94560.4</v>
      </c>
      <c r="R63" s="50">
        <f>R64+R65+R66+R67+R68+R69</f>
        <v>18584.2</v>
      </c>
      <c r="S63" s="50">
        <f>S64+S65+S66+S67+S68+S69</f>
        <v>19081.9</v>
      </c>
      <c r="T63" s="50">
        <f>T64+T65+T66+T67+T68+T69</f>
        <v>19089.39</v>
      </c>
      <c r="U63" s="50">
        <f t="shared" si="9"/>
        <v>56755.490000000005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968.7</v>
      </c>
      <c r="L64" s="50">
        <f t="shared" si="7"/>
        <v>2159.7</v>
      </c>
      <c r="M64" s="50">
        <v>845</v>
      </c>
      <c r="N64" s="50">
        <v>761.7</v>
      </c>
      <c r="O64" s="50">
        <v>3101.9</v>
      </c>
      <c r="P64" s="50"/>
      <c r="Q64" s="50">
        <f t="shared" si="8"/>
        <v>4708.6</v>
      </c>
      <c r="R64" s="50">
        <v>996</v>
      </c>
      <c r="S64" s="50">
        <v>994.7</v>
      </c>
      <c r="T64" s="50">
        <v>994.8</v>
      </c>
      <c r="U64" s="50">
        <f t="shared" si="9"/>
        <v>2985.5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129771.6</v>
      </c>
      <c r="D65" s="50">
        <f t="shared" si="11"/>
        <v>128722.8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11235.2</v>
      </c>
      <c r="L65" s="50">
        <f t="shared" si="7"/>
        <v>26026.4</v>
      </c>
      <c r="M65" s="50">
        <v>9901.5</v>
      </c>
      <c r="N65" s="50">
        <v>13992.7</v>
      </c>
      <c r="O65" s="50">
        <v>29293.6</v>
      </c>
      <c r="P65" s="50"/>
      <c r="Q65" s="50">
        <f>M65+N65+O65</f>
        <v>53187.8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97498.10999999999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4736.18</v>
      </c>
      <c r="L66" s="50">
        <f>I66+J66+K66</f>
        <v>22157.9</v>
      </c>
      <c r="M66" s="50">
        <v>4901.38</v>
      </c>
      <c r="N66" s="50">
        <v>5615.8</v>
      </c>
      <c r="O66" s="50">
        <v>21841.22</v>
      </c>
      <c r="P66" s="50"/>
      <c r="Q66" s="50">
        <f t="shared" si="8"/>
        <v>32358.4</v>
      </c>
      <c r="R66" s="50">
        <v>7294.2</v>
      </c>
      <c r="S66" s="50">
        <v>7794.2</v>
      </c>
      <c r="T66" s="50">
        <v>7459.09</v>
      </c>
      <c r="U66" s="50">
        <f t="shared" si="9"/>
        <v>22547.489999999998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7778.4</v>
      </c>
      <c r="D67" s="50">
        <f t="shared" si="11"/>
        <v>7780.9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598.4</v>
      </c>
      <c r="L67" s="50">
        <f t="shared" si="7"/>
        <v>1729.1999999999998</v>
      </c>
      <c r="M67" s="50">
        <v>574.1</v>
      </c>
      <c r="N67" s="50">
        <v>548.8</v>
      </c>
      <c r="O67" s="50">
        <v>1347.5</v>
      </c>
      <c r="P67" s="50"/>
      <c r="Q67" s="50">
        <f t="shared" si="8"/>
        <v>2470.4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122.2</v>
      </c>
      <c r="O68" s="50">
        <v>80.2</v>
      </c>
      <c r="P68" s="50"/>
      <c r="Q68" s="50">
        <f>M68+N68+O68</f>
        <v>289.2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-1519.5</v>
      </c>
      <c r="O69" s="50">
        <v>1519.5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-32069.599999999977</v>
      </c>
      <c r="D70" s="50">
        <f>D21-D37</f>
        <v>-17246.21000000008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30472</v>
      </c>
      <c r="L70" s="50">
        <f t="shared" si="7"/>
        <v>5125.789999999979</v>
      </c>
      <c r="M70" s="50">
        <f t="shared" si="12"/>
        <v>10755.480000000003</v>
      </c>
      <c r="N70" s="50">
        <f t="shared" si="12"/>
        <v>13265.949999999997</v>
      </c>
      <c r="O70" s="50">
        <f t="shared" si="12"/>
        <v>-81644.02000000002</v>
      </c>
      <c r="P70" s="50">
        <f t="shared" si="12"/>
        <v>710519.72</v>
      </c>
      <c r="Q70" s="50">
        <f t="shared" si="8"/>
        <v>-57622.59000000002</v>
      </c>
      <c r="R70" s="50">
        <f t="shared" si="12"/>
        <v>5956.599999999991</v>
      </c>
      <c r="S70" s="50">
        <f t="shared" si="12"/>
        <v>-3346.0899999999965</v>
      </c>
      <c r="T70" s="50">
        <f t="shared" si="12"/>
        <v>-2829.980000000003</v>
      </c>
      <c r="U70" s="50">
        <f t="shared" si="9"/>
        <v>-219.47000000000844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32069.609999999986</v>
      </c>
      <c r="D71" s="50">
        <v>17246.2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>E71+F71+G71</f>
        <v>-35470.00999999999</v>
      </c>
      <c r="I71" s="50">
        <f aca="true" t="shared" si="14" ref="I71:O71">I77+I89</f>
        <v>32164.530000000006</v>
      </c>
      <c r="J71" s="50">
        <f t="shared" si="14"/>
        <v>-6818.319999999992</v>
      </c>
      <c r="K71" s="50">
        <f t="shared" si="14"/>
        <v>-30471.999999999985</v>
      </c>
      <c r="L71" s="50">
        <f t="shared" si="14"/>
        <v>-5125.789999999979</v>
      </c>
      <c r="M71" s="50">
        <f t="shared" si="14"/>
        <v>-10755.479999999996</v>
      </c>
      <c r="N71" s="50">
        <f t="shared" si="14"/>
        <v>-13265.94999999999</v>
      </c>
      <c r="O71" s="50">
        <f t="shared" si="14"/>
        <v>81644.02000000002</v>
      </c>
      <c r="P71" s="50"/>
      <c r="Q71" s="50">
        <f aca="true" t="shared" si="15" ref="Q71:U76">Q77+Q89</f>
        <v>57622.58999999997</v>
      </c>
      <c r="R71" s="50">
        <f t="shared" si="15"/>
        <v>-5956.599999999991</v>
      </c>
      <c r="S71" s="50">
        <f t="shared" si="15"/>
        <v>3346.0899999999965</v>
      </c>
      <c r="T71" s="50">
        <f t="shared" si="15"/>
        <v>2829.980000000003</v>
      </c>
      <c r="U71" s="50">
        <f t="shared" si="15"/>
        <v>219.47000000000116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-151417.2</v>
      </c>
      <c r="D72" s="50">
        <f t="shared" si="13"/>
        <v>-151417.2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>H78+H90</f>
        <v>-27898.5</v>
      </c>
      <c r="I72" s="50">
        <f aca="true" t="shared" si="16" ref="I72:O72">I78+I90</f>
        <v>-9394.400000000001</v>
      </c>
      <c r="J72" s="50">
        <f t="shared" si="16"/>
        <v>-9610.400000000001</v>
      </c>
      <c r="K72" s="50">
        <f t="shared" si="16"/>
        <v>-10311.7</v>
      </c>
      <c r="L72" s="50">
        <f t="shared" si="16"/>
        <v>-29316.500000000004</v>
      </c>
      <c r="M72" s="50">
        <f t="shared" si="16"/>
        <v>-17049.5</v>
      </c>
      <c r="N72" s="50">
        <f t="shared" si="16"/>
        <v>-11667.8</v>
      </c>
      <c r="O72" s="50">
        <f t="shared" si="16"/>
        <v>-8876.900000000001</v>
      </c>
      <c r="P72" s="50"/>
      <c r="Q72" s="50">
        <f t="shared" si="15"/>
        <v>-37594.200000000004</v>
      </c>
      <c r="R72" s="50">
        <f t="shared" si="15"/>
        <v>-17966.5</v>
      </c>
      <c r="S72" s="50">
        <f t="shared" si="15"/>
        <v>-16681.8</v>
      </c>
      <c r="T72" s="50">
        <f t="shared" si="15"/>
        <v>-21959.7</v>
      </c>
      <c r="U72" s="50">
        <f t="shared" si="15"/>
        <v>-56608</v>
      </c>
      <c r="V72" s="37"/>
    </row>
    <row r="73" spans="1:22" s="38" customFormat="1" ht="36.75" customHeight="1">
      <c r="A73" s="36" t="s">
        <v>85</v>
      </c>
      <c r="B73" s="44"/>
      <c r="C73" s="50">
        <v>39412.4</v>
      </c>
      <c r="D73" s="50">
        <f t="shared" si="13"/>
        <v>24589.00000000003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>H79+H91</f>
        <v>-38632.5</v>
      </c>
      <c r="I73" s="50">
        <f aca="true" t="shared" si="17" ref="I73:O73">I79+I91</f>
        <v>-4017.3999999999996</v>
      </c>
      <c r="J73" s="50">
        <f t="shared" si="17"/>
        <v>-10892.4</v>
      </c>
      <c r="K73" s="50">
        <f t="shared" si="17"/>
        <v>-4471.5999999999985</v>
      </c>
      <c r="L73" s="50">
        <f t="shared" si="17"/>
        <v>-19381.4</v>
      </c>
      <c r="M73" s="50">
        <f t="shared" si="17"/>
        <v>1361.300000000001</v>
      </c>
      <c r="N73" s="50">
        <f t="shared" si="17"/>
        <v>-4184.200000000001</v>
      </c>
      <c r="O73" s="50">
        <f t="shared" si="17"/>
        <v>75893</v>
      </c>
      <c r="P73" s="50"/>
      <c r="Q73" s="50">
        <f t="shared" si="15"/>
        <v>73070.1</v>
      </c>
      <c r="R73" s="50">
        <f t="shared" si="15"/>
        <v>3176.5999999999985</v>
      </c>
      <c r="S73" s="50">
        <f t="shared" si="15"/>
        <v>3177.5999999999985</v>
      </c>
      <c r="T73" s="50">
        <f t="shared" si="15"/>
        <v>3178.5999999999985</v>
      </c>
      <c r="U73" s="50">
        <f t="shared" si="15"/>
        <v>9532.799999999996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391045.54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>H80+H92</f>
        <v>101938.98999999999</v>
      </c>
      <c r="I74" s="50">
        <f aca="true" t="shared" si="18" ref="I74:O74">I80+I92</f>
        <v>64649.03</v>
      </c>
      <c r="J74" s="50">
        <f t="shared" si="18"/>
        <v>33250.78</v>
      </c>
      <c r="K74" s="50">
        <f t="shared" si="18"/>
        <v>40943.53</v>
      </c>
      <c r="L74" s="50">
        <f t="shared" si="18"/>
        <v>138843.34</v>
      </c>
      <c r="M74" s="50">
        <f t="shared" si="18"/>
        <v>14399.119999999999</v>
      </c>
      <c r="N74" s="50">
        <f t="shared" si="18"/>
        <v>16986.75</v>
      </c>
      <c r="O74" s="50">
        <f t="shared" si="18"/>
        <v>45663.59</v>
      </c>
      <c r="P74" s="50"/>
      <c r="Q74" s="50">
        <f t="shared" si="15"/>
        <v>77049.46000000002</v>
      </c>
      <c r="R74" s="50">
        <f t="shared" si="15"/>
        <v>28592.5</v>
      </c>
      <c r="S74" s="50">
        <f t="shared" si="15"/>
        <v>26390.699999999997</v>
      </c>
      <c r="T74" s="50">
        <f t="shared" si="15"/>
        <v>18230.55</v>
      </c>
      <c r="U74" s="50">
        <f t="shared" si="15"/>
        <v>73213.75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-149234.03</v>
      </c>
      <c r="D75" s="50">
        <f t="shared" si="13"/>
        <v>-145397.78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>H81+H93</f>
        <v>-50370.999999999985</v>
      </c>
      <c r="I75" s="50">
        <f aca="true" t="shared" si="19" ref="I75:O75">I81+I93</f>
        <v>-11573.1</v>
      </c>
      <c r="J75" s="50">
        <f t="shared" si="19"/>
        <v>-17595.6</v>
      </c>
      <c r="K75" s="50">
        <f t="shared" si="19"/>
        <v>-50181.03</v>
      </c>
      <c r="L75" s="50">
        <f t="shared" si="19"/>
        <v>-79349.72999999998</v>
      </c>
      <c r="M75" s="50">
        <f t="shared" si="19"/>
        <v>-4718.200000000001</v>
      </c>
      <c r="N75" s="50">
        <f t="shared" si="19"/>
        <v>-8980.2</v>
      </c>
      <c r="O75" s="50">
        <f t="shared" si="19"/>
        <v>-13736.970000000001</v>
      </c>
      <c r="P75" s="50"/>
      <c r="Q75" s="50">
        <f t="shared" si="15"/>
        <v>-27435.370000000003</v>
      </c>
      <c r="R75" s="50">
        <f t="shared" si="15"/>
        <v>6055.899999999998</v>
      </c>
      <c r="S75" s="50">
        <f t="shared" si="15"/>
        <v>-3911.8099999999995</v>
      </c>
      <c r="T75" s="50">
        <f t="shared" si="15"/>
        <v>9614.23</v>
      </c>
      <c r="U75" s="50">
        <f t="shared" si="15"/>
        <v>11758.32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-102807.4</v>
      </c>
      <c r="D76" s="50">
        <f t="shared" si="13"/>
        <v>-102807.3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>H82+H94</f>
        <v>-20195</v>
      </c>
      <c r="I76" s="50">
        <f aca="true" t="shared" si="20" ref="I76:O76">I82+I94</f>
        <v>-7499.599999999999</v>
      </c>
      <c r="J76" s="50">
        <f t="shared" si="20"/>
        <v>-1970.6999999999998</v>
      </c>
      <c r="K76" s="50">
        <f t="shared" si="20"/>
        <v>-6451.2</v>
      </c>
      <c r="L76" s="50">
        <f t="shared" si="20"/>
        <v>-15921.5</v>
      </c>
      <c r="M76" s="50">
        <f t="shared" si="20"/>
        <v>-6294.2</v>
      </c>
      <c r="N76" s="50">
        <f t="shared" si="20"/>
        <v>-3901</v>
      </c>
      <c r="O76" s="50">
        <f t="shared" si="20"/>
        <v>-18818.2</v>
      </c>
      <c r="P76" s="50"/>
      <c r="Q76" s="50">
        <f t="shared" si="15"/>
        <v>-29013.4</v>
      </c>
      <c r="R76" s="50">
        <f t="shared" si="15"/>
        <v>-25815.1</v>
      </c>
      <c r="S76" s="50">
        <f t="shared" si="15"/>
        <v>-5628.6</v>
      </c>
      <c r="T76" s="50">
        <f t="shared" si="15"/>
        <v>-6233.7</v>
      </c>
      <c r="U76" s="50">
        <f t="shared" si="15"/>
        <v>-37677.399999999994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-924684.53</v>
      </c>
      <c r="D77" s="50">
        <f aca="true" t="shared" si="21" ref="D77:D84">H77+L77+Q77+U77</f>
        <v>-926781.6799999999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2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-102317.12999999999</v>
      </c>
      <c r="L77" s="50">
        <f aca="true" t="shared" si="23" ref="L77:L82">I77+J77+K77</f>
        <v>-220544.93</v>
      </c>
      <c r="M77" s="50">
        <f>M79+M80+M81+M82+M78+M83+M84</f>
        <v>-64359.3</v>
      </c>
      <c r="N77" s="50">
        <f>N79+N80+N81+N82+N78+N83+N84</f>
        <v>-69740.59999999999</v>
      </c>
      <c r="O77" s="50">
        <f>O79+O80+O81+O82+O78+O83+O84</f>
        <v>-143130.87</v>
      </c>
      <c r="P77" s="50"/>
      <c r="Q77" s="50">
        <f aca="true" t="shared" si="24" ref="Q77:Q82">M77+N77+O77</f>
        <v>-277230.77</v>
      </c>
      <c r="R77" s="50">
        <f>R79+R80+R81+R82+R78+R83+R84</f>
        <v>-95054.79999999999</v>
      </c>
      <c r="S77" s="50">
        <f>S79+S80+S81+S82+S78+S83+S84</f>
        <v>-63108.81</v>
      </c>
      <c r="T77" s="50">
        <f>T79+T80+T81+T82+T78+T83+T84</f>
        <v>-58098.369999999995</v>
      </c>
      <c r="U77" s="50">
        <f aca="true" t="shared" si="25" ref="U77:U84">R77+S77+T77</f>
        <v>-216261.97999999998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1"/>
        <v>-210567</v>
      </c>
      <c r="E78" s="49">
        <v>-13976</v>
      </c>
      <c r="F78" s="49">
        <v>-13373.5</v>
      </c>
      <c r="G78" s="49">
        <v>-16574.1</v>
      </c>
      <c r="H78" s="50">
        <f t="shared" si="22"/>
        <v>-43923.6</v>
      </c>
      <c r="I78" s="49">
        <v>-15742.6</v>
      </c>
      <c r="J78" s="49">
        <v>-13684.2</v>
      </c>
      <c r="K78" s="49">
        <v>-15279.4</v>
      </c>
      <c r="L78" s="50">
        <f t="shared" si="23"/>
        <v>-44706.200000000004</v>
      </c>
      <c r="M78" s="49">
        <v>-20690.2</v>
      </c>
      <c r="N78" s="49">
        <v>-15474.1</v>
      </c>
      <c r="O78" s="49">
        <v>-18263.9</v>
      </c>
      <c r="P78" s="49"/>
      <c r="Q78" s="50">
        <f t="shared" si="24"/>
        <v>-54428.200000000004</v>
      </c>
      <c r="R78" s="49">
        <v>-21630</v>
      </c>
      <c r="S78" s="49">
        <v>-20344</v>
      </c>
      <c r="T78" s="49">
        <v>-25535</v>
      </c>
      <c r="U78" s="50">
        <f t="shared" si="25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-179437.2</v>
      </c>
      <c r="D79" s="50">
        <f t="shared" si="21"/>
        <v>-185368.19999999998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-15710.3</v>
      </c>
      <c r="L79" s="50">
        <f>I79+J79+K79</f>
        <v>-45411.3</v>
      </c>
      <c r="M79" s="49">
        <v>-15121.9</v>
      </c>
      <c r="N79" s="49">
        <v>-20812.3</v>
      </c>
      <c r="O79" s="49">
        <v>-876.6</v>
      </c>
      <c r="P79" s="49"/>
      <c r="Q79" s="50">
        <f>M79+N79+O79</f>
        <v>-36810.799999999996</v>
      </c>
      <c r="R79" s="49">
        <v>-14604</v>
      </c>
      <c r="S79" s="49">
        <v>-14603</v>
      </c>
      <c r="T79" s="49">
        <v>-14602</v>
      </c>
      <c r="U79" s="50">
        <f>R79+S79+T79</f>
        <v>-43809</v>
      </c>
      <c r="V79" s="37"/>
    </row>
    <row r="80" spans="1:22" s="38" customFormat="1" ht="37.5" customHeight="1">
      <c r="A80" s="36" t="s">
        <v>85</v>
      </c>
      <c r="B80" s="44"/>
      <c r="C80" s="50">
        <v>-143519.8</v>
      </c>
      <c r="D80" s="50">
        <f t="shared" si="21"/>
        <v>-143519.8</v>
      </c>
      <c r="E80" s="50">
        <v>-1913.9</v>
      </c>
      <c r="F80" s="50">
        <v>-2681.1</v>
      </c>
      <c r="G80" s="50">
        <v>-5442</v>
      </c>
      <c r="H80" s="50">
        <f t="shared" si="22"/>
        <v>-10037</v>
      </c>
      <c r="I80" s="50">
        <v>-3508.2</v>
      </c>
      <c r="J80" s="50">
        <v>-2137.1</v>
      </c>
      <c r="K80" s="50">
        <v>-4383.5</v>
      </c>
      <c r="L80" s="50">
        <f t="shared" si="23"/>
        <v>-10028.8</v>
      </c>
      <c r="M80" s="50">
        <v>-11037.5</v>
      </c>
      <c r="N80" s="50">
        <v>-13215.4</v>
      </c>
      <c r="O80" s="50">
        <v>-66982.1</v>
      </c>
      <c r="P80" s="50"/>
      <c r="Q80" s="50">
        <f t="shared" si="24"/>
        <v>-91235</v>
      </c>
      <c r="R80" s="50">
        <v>-10261.5</v>
      </c>
      <c r="S80" s="50">
        <v>-10057.5</v>
      </c>
      <c r="T80" s="50">
        <v>-11900</v>
      </c>
      <c r="U80" s="50">
        <f t="shared" si="25"/>
        <v>-32219</v>
      </c>
      <c r="V80" s="37"/>
    </row>
    <row r="81" spans="1:22" s="38" customFormat="1" ht="35.25" customHeight="1">
      <c r="A81" s="36" t="s">
        <v>86</v>
      </c>
      <c r="B81" s="44"/>
      <c r="C81" s="50">
        <v>-286768.13</v>
      </c>
      <c r="D81" s="50">
        <f t="shared" si="21"/>
        <v>-282934.38</v>
      </c>
      <c r="E81" s="50">
        <v>-17183.3</v>
      </c>
      <c r="F81" s="50">
        <v>-25333.82</v>
      </c>
      <c r="G81" s="50">
        <v>-36151.18</v>
      </c>
      <c r="H81" s="53">
        <f t="shared" si="22"/>
        <v>-78668.29999999999</v>
      </c>
      <c r="I81" s="50">
        <v>-18945.2</v>
      </c>
      <c r="J81" s="50">
        <v>-24785</v>
      </c>
      <c r="K81" s="50">
        <v>-60353.13</v>
      </c>
      <c r="L81" s="50">
        <f>I81+J81+K81</f>
        <v>-104083.32999999999</v>
      </c>
      <c r="M81" s="50">
        <v>-11128.7</v>
      </c>
      <c r="N81" s="50">
        <v>-16215.6</v>
      </c>
      <c r="O81" s="50">
        <v>-38109.87</v>
      </c>
      <c r="P81" s="50"/>
      <c r="Q81" s="50">
        <f t="shared" si="24"/>
        <v>-65454.170000000006</v>
      </c>
      <c r="R81" s="50">
        <v>-22638.2</v>
      </c>
      <c r="S81" s="50">
        <v>-12369.71</v>
      </c>
      <c r="T81" s="50">
        <v>279.33</v>
      </c>
      <c r="U81" s="50">
        <f t="shared" si="25"/>
        <v>-34728.58</v>
      </c>
      <c r="V81" s="37"/>
    </row>
    <row r="82" spans="1:22" s="38" customFormat="1" ht="35.25" customHeight="1">
      <c r="A82" s="36" t="s">
        <v>87</v>
      </c>
      <c r="B82" s="44"/>
      <c r="C82" s="50">
        <v>-104080.4</v>
      </c>
      <c r="D82" s="50">
        <f t="shared" si="21"/>
        <v>-104080.3</v>
      </c>
      <c r="E82" s="50">
        <v>-6399.5</v>
      </c>
      <c r="F82" s="50">
        <v>-7790.2</v>
      </c>
      <c r="G82" s="50">
        <v>-6276.3</v>
      </c>
      <c r="H82" s="50">
        <f t="shared" si="22"/>
        <v>-20466</v>
      </c>
      <c r="I82" s="50">
        <v>-7667.4</v>
      </c>
      <c r="J82" s="50">
        <v>-2057.1</v>
      </c>
      <c r="K82" s="50">
        <v>-6590.8</v>
      </c>
      <c r="L82" s="50">
        <f t="shared" si="23"/>
        <v>-16315.3</v>
      </c>
      <c r="M82" s="50">
        <v>-6381</v>
      </c>
      <c r="N82" s="50">
        <v>-4023.2</v>
      </c>
      <c r="O82" s="50">
        <v>-18898.4</v>
      </c>
      <c r="P82" s="50"/>
      <c r="Q82" s="50">
        <f t="shared" si="24"/>
        <v>-29302.600000000002</v>
      </c>
      <c r="R82" s="50">
        <v>-25921.1</v>
      </c>
      <c r="S82" s="50">
        <v>-5734.6</v>
      </c>
      <c r="T82" s="50">
        <v>-6340.7</v>
      </c>
      <c r="U82" s="50">
        <f t="shared" si="25"/>
        <v>-37996.399999999994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1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5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1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5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6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7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8" ref="Q86:Q92">M86+N86+O86</f>
        <v>0</v>
      </c>
      <c r="R86" s="49"/>
      <c r="S86" s="49">
        <v>0</v>
      </c>
      <c r="T86" s="49"/>
      <c r="U86" s="50">
        <f aca="true" t="shared" si="29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6"/>
        <v>0</v>
      </c>
      <c r="I87" s="49"/>
      <c r="J87" s="49"/>
      <c r="K87" s="49"/>
      <c r="L87" s="50">
        <f t="shared" si="27"/>
        <v>0</v>
      </c>
      <c r="M87" s="49"/>
      <c r="N87" s="49"/>
      <c r="O87" s="49"/>
      <c r="P87" s="49">
        <f>H87+L87+M87+N87+O87</f>
        <v>0</v>
      </c>
      <c r="Q87" s="50">
        <f t="shared" si="28"/>
        <v>0</v>
      </c>
      <c r="R87" s="49"/>
      <c r="S87" s="49"/>
      <c r="T87" s="49"/>
      <c r="U87" s="50">
        <f t="shared" si="29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0" ref="D88:D95">H88+L88+Q88+U88</f>
        <v>0</v>
      </c>
      <c r="E88" s="49"/>
      <c r="F88" s="54"/>
      <c r="G88" s="54"/>
      <c r="H88" s="50">
        <f t="shared" si="26"/>
        <v>0</v>
      </c>
      <c r="I88" s="54">
        <v>0</v>
      </c>
      <c r="J88" s="54">
        <v>0</v>
      </c>
      <c r="K88" s="54"/>
      <c r="L88" s="50">
        <f t="shared" si="27"/>
        <v>0</v>
      </c>
      <c r="M88" s="54">
        <v>0</v>
      </c>
      <c r="N88" s="54"/>
      <c r="O88" s="54">
        <v>0</v>
      </c>
      <c r="P88" s="49"/>
      <c r="Q88" s="50">
        <f t="shared" si="28"/>
        <v>0</v>
      </c>
      <c r="R88" s="49">
        <v>0</v>
      </c>
      <c r="S88" s="49">
        <v>0</v>
      </c>
      <c r="T88" s="49"/>
      <c r="U88" s="50">
        <f t="shared" si="29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956754.14</v>
      </c>
      <c r="D89" s="50">
        <f t="shared" si="30"/>
        <v>944027.94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6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71845.13</v>
      </c>
      <c r="L89" s="50">
        <f t="shared" si="27"/>
        <v>215419.14</v>
      </c>
      <c r="M89" s="50">
        <f>M90+M91+M92+M93+M94+M95</f>
        <v>53603.82000000001</v>
      </c>
      <c r="N89" s="50">
        <f>N90+N91+N92+N93+N94+N95</f>
        <v>56474.65</v>
      </c>
      <c r="O89" s="50">
        <f>O90+O91+O92+O93+O94+O95</f>
        <v>224774.89</v>
      </c>
      <c r="P89" s="50"/>
      <c r="Q89" s="50">
        <f t="shared" si="28"/>
        <v>334853.36</v>
      </c>
      <c r="R89" s="50">
        <f>R90+R91+R92+R93+R94+R95</f>
        <v>89098.2</v>
      </c>
      <c r="S89" s="50">
        <f>S90+S91+S92+S93+S94+S95</f>
        <v>66454.9</v>
      </c>
      <c r="T89" s="50">
        <f>T90+T91+T92+T93+T94+T95</f>
        <v>60928.35</v>
      </c>
      <c r="U89" s="50">
        <f t="shared" si="29"/>
        <v>216481.44999999998</v>
      </c>
      <c r="V89" s="37"/>
    </row>
    <row r="90" spans="1:22" s="38" customFormat="1" ht="39" customHeight="1">
      <c r="A90" s="36" t="s">
        <v>84</v>
      </c>
      <c r="B90" s="44"/>
      <c r="C90" s="50">
        <v>59149.8</v>
      </c>
      <c r="D90" s="50">
        <f t="shared" si="30"/>
        <v>59149.8</v>
      </c>
      <c r="E90" s="50">
        <v>2922.9</v>
      </c>
      <c r="F90" s="50">
        <v>4924.6</v>
      </c>
      <c r="G90" s="50">
        <v>8177.6</v>
      </c>
      <c r="H90" s="50">
        <f t="shared" si="26"/>
        <v>16025.1</v>
      </c>
      <c r="I90" s="50">
        <v>6348.2</v>
      </c>
      <c r="J90" s="50">
        <v>4073.8</v>
      </c>
      <c r="K90" s="50">
        <v>4967.7</v>
      </c>
      <c r="L90" s="50">
        <f>I90+J90+K90</f>
        <v>15389.7</v>
      </c>
      <c r="M90" s="50">
        <v>3640.7</v>
      </c>
      <c r="N90" s="50">
        <v>3806.3</v>
      </c>
      <c r="O90" s="50">
        <v>9387</v>
      </c>
      <c r="P90" s="50"/>
      <c r="Q90" s="50">
        <f t="shared" si="28"/>
        <v>16834</v>
      </c>
      <c r="R90" s="50">
        <v>3663.5</v>
      </c>
      <c r="S90" s="50">
        <v>3662.2</v>
      </c>
      <c r="T90" s="50">
        <v>3575.3</v>
      </c>
      <c r="U90" s="50">
        <f t="shared" si="29"/>
        <v>10901</v>
      </c>
      <c r="V90" s="37"/>
    </row>
    <row r="91" spans="1:22" s="38" customFormat="1" ht="36.75" customHeight="1">
      <c r="A91" s="36" t="s">
        <v>85</v>
      </c>
      <c r="B91" s="44"/>
      <c r="C91" s="50">
        <v>218852.1</v>
      </c>
      <c r="D91" s="50">
        <f t="shared" si="30"/>
        <v>209957.2</v>
      </c>
      <c r="E91" s="50">
        <v>2727.5</v>
      </c>
      <c r="F91" s="50">
        <v>8786.9</v>
      </c>
      <c r="G91" s="50">
        <v>9190.2</v>
      </c>
      <c r="H91" s="50">
        <f t="shared" si="26"/>
        <v>20704.6</v>
      </c>
      <c r="I91" s="50">
        <v>10882.6</v>
      </c>
      <c r="J91" s="50">
        <v>3908.6</v>
      </c>
      <c r="K91" s="50">
        <v>11238.7</v>
      </c>
      <c r="L91" s="50">
        <f t="shared" si="27"/>
        <v>26029.9</v>
      </c>
      <c r="M91" s="50">
        <v>16483.2</v>
      </c>
      <c r="N91" s="50">
        <v>16628.1</v>
      </c>
      <c r="O91" s="50">
        <v>76769.6</v>
      </c>
      <c r="P91" s="50"/>
      <c r="Q91" s="50">
        <f t="shared" si="28"/>
        <v>109880.90000000001</v>
      </c>
      <c r="R91" s="50">
        <v>17780.6</v>
      </c>
      <c r="S91" s="50">
        <v>17780.6</v>
      </c>
      <c r="T91" s="50">
        <v>17780.6</v>
      </c>
      <c r="U91" s="50">
        <f t="shared" si="29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538399.14</v>
      </c>
      <c r="D92" s="50">
        <f>H92+L92+Q92+U92</f>
        <v>534565.34</v>
      </c>
      <c r="E92" s="50">
        <v>19712.35</v>
      </c>
      <c r="F92" s="50">
        <v>46322.01</v>
      </c>
      <c r="G92" s="50">
        <v>45941.63</v>
      </c>
      <c r="H92" s="50">
        <f t="shared" si="26"/>
        <v>111975.98999999999</v>
      </c>
      <c r="I92" s="50">
        <v>68157.23</v>
      </c>
      <c r="J92" s="50">
        <v>35387.88</v>
      </c>
      <c r="K92" s="50">
        <v>45327.03</v>
      </c>
      <c r="L92" s="50">
        <f t="shared" si="27"/>
        <v>148872.13999999998</v>
      </c>
      <c r="M92" s="50">
        <v>25436.62</v>
      </c>
      <c r="N92" s="50">
        <v>30202.15</v>
      </c>
      <c r="O92" s="50">
        <v>112645.69</v>
      </c>
      <c r="P92" s="50"/>
      <c r="Q92" s="50">
        <f t="shared" si="28"/>
        <v>168284.46000000002</v>
      </c>
      <c r="R92" s="50">
        <v>38854</v>
      </c>
      <c r="S92" s="50">
        <v>36448.2</v>
      </c>
      <c r="T92" s="50">
        <v>30130.55</v>
      </c>
      <c r="U92" s="50">
        <f t="shared" si="29"/>
        <v>105432.75</v>
      </c>
      <c r="V92" s="37"/>
    </row>
    <row r="93" spans="1:22" s="38" customFormat="1" ht="38.25" customHeight="1">
      <c r="A93" s="36" t="s">
        <v>87</v>
      </c>
      <c r="B93" s="44"/>
      <c r="C93" s="50">
        <v>137534.1</v>
      </c>
      <c r="D93" s="50">
        <f>H93+L93+Q93+U93</f>
        <v>137536.6</v>
      </c>
      <c r="E93" s="50">
        <v>5470.5</v>
      </c>
      <c r="F93" s="50">
        <v>10267.8</v>
      </c>
      <c r="G93" s="50">
        <v>12559</v>
      </c>
      <c r="H93" s="50">
        <f t="shared" si="26"/>
        <v>28297.3</v>
      </c>
      <c r="I93" s="50">
        <v>7372.1</v>
      </c>
      <c r="J93" s="50">
        <v>7189.4</v>
      </c>
      <c r="K93" s="50">
        <v>10172.1</v>
      </c>
      <c r="L93" s="50">
        <f t="shared" si="27"/>
        <v>24733.6</v>
      </c>
      <c r="M93" s="50">
        <v>6410.5</v>
      </c>
      <c r="N93" s="50">
        <v>7235.4</v>
      </c>
      <c r="O93" s="50">
        <v>24372.9</v>
      </c>
      <c r="P93" s="50"/>
      <c r="Q93" s="50">
        <f>M93+N93+O93</f>
        <v>38018.8</v>
      </c>
      <c r="R93" s="50">
        <v>28694.1</v>
      </c>
      <c r="S93" s="50">
        <v>8457.9</v>
      </c>
      <c r="T93" s="50">
        <v>9334.9</v>
      </c>
      <c r="U93" s="50">
        <f t="shared" si="29"/>
        <v>46486.9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0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139.6</v>
      </c>
      <c r="L94" s="50">
        <f>I94+J94+K94</f>
        <v>393.8</v>
      </c>
      <c r="M94" s="50">
        <v>86.8</v>
      </c>
      <c r="N94" s="50">
        <v>122.2</v>
      </c>
      <c r="O94" s="50">
        <v>80.2</v>
      </c>
      <c r="P94" s="50"/>
      <c r="Q94" s="50">
        <f>M94+N94+O94</f>
        <v>289.2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0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-1519.5</v>
      </c>
      <c r="O95" s="50">
        <v>1519.5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-2000</v>
      </c>
      <c r="E98" s="49"/>
      <c r="F98" s="49"/>
      <c r="G98" s="49"/>
      <c r="H98" s="50">
        <f>E98+F98+G98</f>
        <v>0</v>
      </c>
      <c r="I98" s="49"/>
      <c r="J98" s="49"/>
      <c r="K98" s="49">
        <v>-2000</v>
      </c>
      <c r="L98" s="50">
        <f>I98+J98+K98</f>
        <v>-2000</v>
      </c>
      <c r="M98" s="49"/>
      <c r="N98" s="49"/>
      <c r="O98" s="49"/>
      <c r="P98" s="49">
        <f>H98+L98+M98+N98+O98</f>
        <v>-2000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 t="s">
        <v>107</v>
      </c>
      <c r="D99" s="50">
        <v>0</v>
      </c>
      <c r="E99" s="50">
        <v>0</v>
      </c>
      <c r="F99" s="50">
        <f aca="true" t="shared" si="31" ref="F99:O99">F70+F77+F89</f>
        <v>0</v>
      </c>
      <c r="G99" s="50">
        <f t="shared" si="31"/>
        <v>0</v>
      </c>
      <c r="H99" s="50">
        <f>E99+F99+G99</f>
        <v>0</v>
      </c>
      <c r="I99" s="50">
        <f>I70+(I77+I89)</f>
        <v>0</v>
      </c>
      <c r="J99" s="50">
        <f t="shared" si="31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1"/>
        <v>0</v>
      </c>
      <c r="O99" s="50">
        <f t="shared" si="31"/>
        <v>0</v>
      </c>
      <c r="P99" s="50">
        <f>P70+P77-P89</f>
        <v>710519.72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32069.6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77155.95000000001</v>
      </c>
      <c r="N100" s="49">
        <f>M101</f>
        <v>87911.43000000001</v>
      </c>
      <c r="O100" s="49">
        <f>N101</f>
        <v>101177.38</v>
      </c>
      <c r="P100" s="49"/>
      <c r="Q100" s="50">
        <f>M100</f>
        <v>77155.95000000001</v>
      </c>
      <c r="R100" s="49">
        <f>Q101</f>
        <v>19533.359999999986</v>
      </c>
      <c r="S100" s="49">
        <f>R101</f>
        <v>25489.959999999977</v>
      </c>
      <c r="T100" s="49">
        <f>S101</f>
        <v>22143.86999999998</v>
      </c>
      <c r="U100" s="50">
        <f>R100</f>
        <v>19533.359999999986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21313.82999999991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K21-K37+(-K77)-K89+K100+K71-(-K98)</f>
        <v>77155.95000000001</v>
      </c>
      <c r="L101" s="50">
        <f>K101</f>
        <v>77155.95000000001</v>
      </c>
      <c r="M101" s="49">
        <f>M21-M37+(-M77)-M89+M100+M71+M88</f>
        <v>87911.43000000001</v>
      </c>
      <c r="N101" s="49">
        <f>N21-N37+(-N77)-N89+N100+N71</f>
        <v>101177.38</v>
      </c>
      <c r="O101" s="49">
        <f>O21-O37+(-O77)-O89+O100+O71+O88</f>
        <v>19533.359999999986</v>
      </c>
      <c r="P101" s="49"/>
      <c r="Q101" s="50">
        <f>O101</f>
        <v>19533.359999999986</v>
      </c>
      <c r="R101" s="49">
        <f>R21-R37+(-R77)-R89+R100+R71</f>
        <v>25489.959999999977</v>
      </c>
      <c r="S101" s="49">
        <f>S21-S37+(-S77)-S89+S100+S71</f>
        <v>22143.86999999998</v>
      </c>
      <c r="T101" s="49">
        <f>T21-T37+(-T77)-T89+T100+T71</f>
        <v>19313.889999999978</v>
      </c>
      <c r="U101" s="50">
        <f>T101</f>
        <v>19313.889999999978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32069.6</v>
      </c>
      <c r="D102" s="49">
        <f>D70</f>
        <v>-17246.21000000008</v>
      </c>
      <c r="E102" s="49">
        <f aca="true" t="shared" si="32" ref="E102:Q102">E100-E101</f>
        <v>-23205.100000000006</v>
      </c>
      <c r="F102" s="49">
        <f t="shared" si="32"/>
        <v>-8149.209999999999</v>
      </c>
      <c r="G102" s="49">
        <f t="shared" si="32"/>
        <v>-4115.750000000015</v>
      </c>
      <c r="H102" s="50">
        <f t="shared" si="32"/>
        <v>-35470.06000000002</v>
      </c>
      <c r="I102" s="49">
        <f t="shared" si="32"/>
        <v>32164.530000000013</v>
      </c>
      <c r="J102" s="49">
        <f t="shared" si="32"/>
        <v>-6818.319999999992</v>
      </c>
      <c r="K102" s="49">
        <f t="shared" si="32"/>
        <v>-28472.000000000015</v>
      </c>
      <c r="L102" s="50">
        <f t="shared" si="32"/>
        <v>-3125.7899999999936</v>
      </c>
      <c r="M102" s="49">
        <f t="shared" si="32"/>
        <v>-10755.479999999996</v>
      </c>
      <c r="N102" s="49">
        <f t="shared" si="32"/>
        <v>-13265.949999999997</v>
      </c>
      <c r="O102" s="49">
        <f t="shared" si="32"/>
        <v>81644.02000000002</v>
      </c>
      <c r="P102" s="49">
        <f t="shared" si="32"/>
        <v>0</v>
      </c>
      <c r="Q102" s="50">
        <f t="shared" si="32"/>
        <v>57622.590000000026</v>
      </c>
      <c r="R102" s="49">
        <f>R100-R101</f>
        <v>-5956.599999999991</v>
      </c>
      <c r="S102" s="49">
        <f>S100-S101</f>
        <v>3346.0899999999965</v>
      </c>
      <c r="T102" s="49">
        <f>T100-T101</f>
        <v>2829.980000000003</v>
      </c>
      <c r="U102" s="50">
        <f>U100-U101</f>
        <v>219.47000000000844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/>
      <c r="E104" s="57"/>
      <c r="F104" s="57"/>
      <c r="G104" s="57"/>
      <c r="H104" s="58"/>
      <c r="I104" s="26"/>
      <c r="J104" s="34"/>
      <c r="K104" s="35"/>
      <c r="L104" s="63"/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/>
      <c r="E108" s="67"/>
      <c r="F108" s="67"/>
      <c r="G108" s="67"/>
      <c r="H108" s="67"/>
      <c r="I108" s="33"/>
      <c r="J108" s="32"/>
      <c r="K108" s="32"/>
      <c r="L108" s="67"/>
      <c r="M108" s="68"/>
      <c r="N108" s="68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2020-07-08T13:01:26Z</cp:lastPrinted>
  <dcterms:created xsi:type="dcterms:W3CDTF">2011-02-18T08:58:48Z</dcterms:created>
  <dcterms:modified xsi:type="dcterms:W3CDTF">2020-09-07T07:17:34Z</dcterms:modified>
  <cp:category/>
  <cp:version/>
  <cp:contentType/>
  <cp:contentStatus/>
</cp:coreProperties>
</file>