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<sst xmlns="http://schemas.openxmlformats.org/spreadsheetml/2006/main" count="189" uniqueCount="108">
  <si>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</si>
  <si>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</si>
  <si>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</si>
  <si>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</si>
  <si>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</si>
  <si>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</si>
  <si>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</si>
  <si>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</si>
  <si>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</si>
  <si>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</si>
  <si>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</si>
  <si>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</si>
  <si>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</si>
  <si>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</si>
  <si>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</si>
  <si>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</si>
  <si>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</si>
  <si>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</si>
  <si>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</si>
  <si>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</si>
  <si>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</si>
  <si>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</si>
  <si>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</si>
  <si>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</si>
  <si>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</si>
  <si>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</si>
  <si>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</si>
  <si>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</si>
  <si>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</si>
  <si>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</si>
  <si>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</si>
  <si>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</si>
  <si>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</si>
  <si>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</si>
  <si>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</si>
  <si>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</si>
  <si>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</si>
  <si>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</si>
  <si>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</si>
  <si>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</si>
  <si>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</si>
  <si>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</si>
  <si>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</si>
  <si>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</si>
  <si>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</si>
  <si>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</si>
  <si>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</si>
  <si>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</si>
  <si>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</si>
  <si>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</si>
  <si>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</si>
  <si>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</si>
  <si>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</si>
  <si>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</si>
  <si>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</si>
  <si>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</si>
  <si>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</si>
  <si>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</si>
  <si>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</si>
  <si>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</si>
  <si>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</si>
  <si>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</si>
  <si>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</si>
  <si>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</si>
  <si>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</si>
  <si>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</si>
  <si>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</si>
  <si>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</si>
  <si>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</si>
  <si>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</si>
  <si>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</si>
  <si>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</si>
  <si>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</si>
  <si>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</si>
  <si>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</si>
  <si>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</si>
  <si>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</si>
  <si>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</si>
  <si>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</si>
  <si>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</si>
  <si>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</si>
  <si>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</si>
  <si>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</si>
  <si>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</si>
  <si>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</si>
  <si>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</si>
  <si>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</si>
  <si>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</si>
  <si>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</si>
  <si>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</si>
  <si>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</si>
  <si>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</si>
  <si>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</si>
  <si>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</si>
  <si>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</si>
  <si>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</si>
  <si>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</si>
  <si>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</si>
  <si>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</si>
  <si>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</si>
  <si>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</si>
  <si>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</si>
  <si>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</si>
  <si>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</si>
  <si>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</si>
  <si>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Кассовый план исполнения  бюджета муниципального образования Юрьев-Польский район  на 2020 год</t>
  </si>
  <si>
    <t xml:space="preserve">                                                                                                                                                                                             </t>
  </si>
  <si>
    <t>(по состоянию на "01"октября  2020г.)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</si>
</sst>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102">
      <selection activeCell="A113" sqref="A113:A115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625" style="0" customWidth="1"/>
    <col min="4" max="4" width="9.003906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253906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7" width="8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36.75" customHeight="1">
      <c r="M2" s="24"/>
      <c r="N2" s="24"/>
      <c r="O2" s="24"/>
      <c r="P2" s="24"/>
      <c r="Q2" s="24"/>
      <c r="R2" s="24"/>
      <c r="S2" s="24"/>
    </row>
    <row r="3" spans="13:19" ht="13.5" customHeight="1" hidden="1">
      <c r="M3" s="24"/>
      <c r="N3" s="57"/>
      <c r="O3" s="58"/>
      <c r="P3" s="24"/>
      <c r="Q3" s="24"/>
      <c r="R3" s="24"/>
      <c r="S3" s="24"/>
    </row>
    <row r="4" spans="13:19" ht="18" customHeight="1">
      <c r="M4" s="24"/>
      <c r="N4" s="57" t="s">
        <v>90</v>
      </c>
      <c r="O4" s="58"/>
      <c r="P4" s="58"/>
      <c r="Q4" s="58"/>
      <c r="R4" s="58"/>
      <c r="S4" s="24"/>
    </row>
    <row r="5" spans="13:19" ht="15.75" customHeight="1">
      <c r="M5" s="24"/>
      <c r="N5" s="59" t="s">
        <v>91</v>
      </c>
      <c r="O5" s="60"/>
      <c r="P5" s="60"/>
      <c r="Q5" s="60"/>
      <c r="R5" s="60"/>
      <c r="S5" s="24"/>
    </row>
    <row r="6" spans="13:19" ht="12.75" hidden="1">
      <c r="M6" s="24"/>
      <c r="N6" s="60"/>
      <c r="O6" s="60"/>
      <c r="P6" s="60"/>
      <c r="Q6" s="60"/>
      <c r="R6" s="60"/>
      <c r="S6" s="24"/>
    </row>
    <row r="7" spans="13:19" ht="12.75" hidden="1">
      <c r="M7" s="24"/>
      <c r="N7" s="60"/>
      <c r="O7" s="60"/>
      <c r="P7" s="60"/>
      <c r="Q7" s="60"/>
      <c r="R7" s="60"/>
      <c r="S7" s="24"/>
    </row>
    <row r="8" spans="13:19" ht="12.75" hidden="1">
      <c r="M8" s="24"/>
      <c r="N8" s="60"/>
      <c r="O8" s="60"/>
      <c r="P8" s="60"/>
      <c r="Q8" s="60"/>
      <c r="R8" s="60"/>
      <c r="S8" s="24"/>
    </row>
    <row r="9" spans="13:19" ht="42" customHeight="1">
      <c r="M9" s="24"/>
      <c r="N9" s="60"/>
      <c r="O9" s="60"/>
      <c r="P9" s="60"/>
      <c r="Q9" s="60"/>
      <c r="R9" s="60"/>
      <c r="S9" s="24"/>
    </row>
    <row r="10" spans="1:22" ht="63.75" customHeight="1">
      <c r="A10" s="1"/>
      <c r="B10" s="1"/>
      <c r="C10" s="1"/>
      <c r="D10" s="21" t="s">
        <v>105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"/>
      <c r="B11" s="1"/>
      <c r="C11" s="1"/>
      <c r="D11" s="23" t="s">
        <v>107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9.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6" t="s">
        <v>2</v>
      </c>
      <c r="B15" s="56" t="s">
        <v>3</v>
      </c>
      <c r="C15" s="56" t="s">
        <v>88</v>
      </c>
      <c r="D15" s="56" t="s">
        <v>4</v>
      </c>
      <c r="E15" s="56" t="s">
        <v>5</v>
      </c>
      <c r="F15" s="56"/>
      <c r="G15" s="56"/>
      <c r="H15" s="56" t="s">
        <v>6</v>
      </c>
      <c r="I15" s="56" t="s">
        <v>7</v>
      </c>
      <c r="J15" s="56"/>
      <c r="K15" s="56"/>
      <c r="L15" s="56" t="s">
        <v>8</v>
      </c>
      <c r="M15" s="56" t="s">
        <v>9</v>
      </c>
      <c r="N15" s="56"/>
      <c r="O15" s="56"/>
      <c r="P15" s="8"/>
      <c r="Q15" s="56" t="s">
        <v>10</v>
      </c>
      <c r="R15" s="56" t="s">
        <v>11</v>
      </c>
      <c r="S15" s="56"/>
      <c r="T15" s="56"/>
      <c r="U15" s="56" t="s">
        <v>12</v>
      </c>
      <c r="V15" s="1"/>
    </row>
    <row r="16" spans="1:22" ht="3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6" t="s">
        <v>0</v>
      </c>
      <c r="F16" s="56" t="s">
        <v>0</v>
      </c>
      <c r="G16" s="56" t="s">
        <v>0</v>
      </c>
      <c r="H16" s="56" t="s">
        <v>0</v>
      </c>
      <c r="I16" s="56" t="s">
        <v>0</v>
      </c>
      <c r="J16" s="56" t="s">
        <v>0</v>
      </c>
      <c r="K16" s="56" t="s">
        <v>0</v>
      </c>
      <c r="L16" s="56" t="s">
        <v>0</v>
      </c>
      <c r="M16" s="56" t="s">
        <v>0</v>
      </c>
      <c r="N16" s="56" t="s">
        <v>0</v>
      </c>
      <c r="O16" s="56" t="s">
        <v>0</v>
      </c>
      <c r="P16" s="8"/>
      <c r="Q16" s="56" t="s">
        <v>0</v>
      </c>
      <c r="R16" s="56" t="s">
        <v>0</v>
      </c>
      <c r="S16" s="56" t="s">
        <v>0</v>
      </c>
      <c r="T16" s="56" t="s">
        <v>0</v>
      </c>
      <c r="U16" s="56" t="s">
        <v>0</v>
      </c>
      <c r="V16" s="1"/>
    </row>
    <row r="17" spans="1:22" ht="48" customHeight="1">
      <c r="A17" s="56" t="s">
        <v>0</v>
      </c>
      <c r="B17" s="56" t="s">
        <v>0</v>
      </c>
      <c r="C17" s="56" t="s">
        <v>0</v>
      </c>
      <c r="D17" s="56" t="s">
        <v>0</v>
      </c>
      <c r="E17" s="9" t="s">
        <v>13</v>
      </c>
      <c r="F17" s="9" t="s">
        <v>14</v>
      </c>
      <c r="G17" s="9" t="s">
        <v>15</v>
      </c>
      <c r="H17" s="56" t="s">
        <v>0</v>
      </c>
      <c r="I17" s="9" t="s">
        <v>16</v>
      </c>
      <c r="J17" s="9" t="s">
        <v>17</v>
      </c>
      <c r="K17" s="9" t="s">
        <v>18</v>
      </c>
      <c r="L17" s="56" t="s">
        <v>0</v>
      </c>
      <c r="M17" s="9" t="s">
        <v>19</v>
      </c>
      <c r="N17" s="9" t="s">
        <v>20</v>
      </c>
      <c r="O17" s="9" t="s">
        <v>21</v>
      </c>
      <c r="P17" s="9"/>
      <c r="Q17" s="56" t="s">
        <v>0</v>
      </c>
      <c r="R17" s="9" t="s">
        <v>22</v>
      </c>
      <c r="S17" s="9" t="s">
        <v>23</v>
      </c>
      <c r="T17" s="9" t="s">
        <v>24</v>
      </c>
      <c r="U17" s="5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78</v>
      </c>
      <c r="B21" s="14" t="s">
        <v>48</v>
      </c>
      <c r="C21" s="15">
        <f>C23+C30</f>
        <v>924684.53</v>
      </c>
      <c r="D21" s="15">
        <f>D23+D30</f>
        <v>925096</v>
      </c>
      <c r="E21" s="15">
        <f aca="true" t="shared" si="0" ref="E21:U21">E23+E30</f>
        <v>54072.72</v>
      </c>
      <c r="F21" s="15">
        <f t="shared" si="0"/>
        <v>78551.62</v>
      </c>
      <c r="G21" s="15">
        <f t="shared" si="0"/>
        <v>80119.68000000001</v>
      </c>
      <c r="H21" s="15">
        <f t="shared" si="0"/>
        <v>212744.02000000002</v>
      </c>
      <c r="I21" s="15">
        <f>I23+I30</f>
        <v>60763.399999999994</v>
      </c>
      <c r="J21" s="15">
        <f t="shared" si="0"/>
        <v>57464.399999999994</v>
      </c>
      <c r="K21" s="15">
        <f t="shared" si="0"/>
        <v>102317.13</v>
      </c>
      <c r="L21" s="15">
        <f t="shared" si="0"/>
        <v>220544.93</v>
      </c>
      <c r="M21" s="15">
        <f t="shared" si="0"/>
        <v>64359.3</v>
      </c>
      <c r="N21" s="15">
        <f t="shared" si="0"/>
        <v>69740.4</v>
      </c>
      <c r="O21" s="15">
        <f t="shared" si="0"/>
        <v>92183.37999999999</v>
      </c>
      <c r="P21" s="15">
        <f t="shared" si="0"/>
        <v>659572.03</v>
      </c>
      <c r="Q21" s="15">
        <f t="shared" si="0"/>
        <v>226283.08000000002</v>
      </c>
      <c r="R21" s="15">
        <f t="shared" si="0"/>
        <v>139188.69</v>
      </c>
      <c r="S21" s="15">
        <f t="shared" si="0"/>
        <v>63095.81</v>
      </c>
      <c r="T21" s="15">
        <f t="shared" si="0"/>
        <v>63239.469999999994</v>
      </c>
      <c r="U21" s="15">
        <f t="shared" si="0"/>
        <v>265523.97</v>
      </c>
      <c r="V21" s="37"/>
    </row>
    <row r="22" spans="1:22" ht="23.25" customHeight="1">
      <c r="A22" s="7" t="s">
        <v>51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8.5" customHeight="1">
      <c r="A23" s="41" t="s">
        <v>80</v>
      </c>
      <c r="B23" s="44" t="s">
        <v>53</v>
      </c>
      <c r="C23" s="50">
        <f>C24+C25+C26+C27+C28+C29</f>
        <v>240685</v>
      </c>
      <c r="D23" s="50">
        <f aca="true" t="shared" si="1" ref="D23:D34">H23+L23+Q23+U23</f>
        <v>240684.97000000003</v>
      </c>
      <c r="E23" s="50">
        <f>E24+E25+E26+E27+E28</f>
        <v>15558.9</v>
      </c>
      <c r="F23" s="50">
        <f>F24+F25+F26+F27+F28</f>
        <v>15180.92</v>
      </c>
      <c r="G23" s="50">
        <f>G24+G25+G26+G27+G28</f>
        <v>20130.48</v>
      </c>
      <c r="H23" s="50">
        <f aca="true" t="shared" si="2" ref="H23:H37">E23+F23+G23</f>
        <v>50870.3</v>
      </c>
      <c r="I23" s="50">
        <f>I24+I25+I26+I27+I28</f>
        <v>18502.399999999998</v>
      </c>
      <c r="J23" s="50">
        <f>J24+J25+J26+J27+J28</f>
        <v>15099.1</v>
      </c>
      <c r="K23" s="50">
        <f>K24+K25+K26+K27+K28</f>
        <v>17688.8</v>
      </c>
      <c r="L23" s="50">
        <f aca="true" t="shared" si="3" ref="L23:L37">I23+J23+K23</f>
        <v>51290.3</v>
      </c>
      <c r="M23" s="50">
        <f>M24+M25+M26+M27+M28</f>
        <v>23942.7</v>
      </c>
      <c r="N23" s="50">
        <f>N24+N25+N26+N27+N28</f>
        <v>17962.9</v>
      </c>
      <c r="O23" s="50">
        <f>O24+O25+O26+O27+O28</f>
        <v>19128.7</v>
      </c>
      <c r="P23" s="50">
        <f>H23+L23+M23+N23+O23</f>
        <v>163194.90000000002</v>
      </c>
      <c r="Q23" s="50">
        <f aca="true" t="shared" si="4" ref="Q23:Q37">M23+N23+O23</f>
        <v>61034.3</v>
      </c>
      <c r="R23" s="50">
        <f>R24+R25+R26+R27</f>
        <v>26814.9</v>
      </c>
      <c r="S23" s="50">
        <f>S24+S25+S26+S27</f>
        <v>22406</v>
      </c>
      <c r="T23" s="50">
        <f>T24+T25+T26+T27</f>
        <v>28269.17</v>
      </c>
      <c r="U23" s="50">
        <f aca="true" t="shared" si="5" ref="U23:U37">R23+S23+T23</f>
        <v>77490.07</v>
      </c>
      <c r="V23" s="39"/>
    </row>
    <row r="24" spans="1:22" s="38" customFormat="1" ht="36" customHeight="1">
      <c r="A24" s="36" t="s">
        <v>84</v>
      </c>
      <c r="B24" s="43"/>
      <c r="C24" s="49">
        <v>210567</v>
      </c>
      <c r="D24" s="49">
        <f>H24+L24+Q24+U24</f>
        <v>210567</v>
      </c>
      <c r="E24" s="49">
        <v>13976</v>
      </c>
      <c r="F24" s="49">
        <v>13373.5</v>
      </c>
      <c r="G24" s="49">
        <v>16574.1</v>
      </c>
      <c r="H24" s="50">
        <f t="shared" si="2"/>
        <v>43923.6</v>
      </c>
      <c r="I24" s="49">
        <v>15742.6</v>
      </c>
      <c r="J24" s="49">
        <v>13684.2</v>
      </c>
      <c r="K24" s="49">
        <v>15279.4</v>
      </c>
      <c r="L24" s="50">
        <f>I24+J24+K24</f>
        <v>44706.200000000004</v>
      </c>
      <c r="M24" s="49">
        <v>20690.2</v>
      </c>
      <c r="N24" s="49">
        <v>15474.1</v>
      </c>
      <c r="O24" s="49">
        <v>16277.7</v>
      </c>
      <c r="P24" s="49"/>
      <c r="Q24" s="50">
        <f t="shared" si="4"/>
        <v>52442</v>
      </c>
      <c r="R24" s="49">
        <v>23616.2</v>
      </c>
      <c r="S24" s="49">
        <v>20344</v>
      </c>
      <c r="T24" s="49">
        <v>25535</v>
      </c>
      <c r="U24" s="50">
        <f t="shared" si="5"/>
        <v>69495.2</v>
      </c>
      <c r="V24" s="37"/>
    </row>
    <row r="25" spans="1:22" s="38" customFormat="1" ht="39" customHeight="1">
      <c r="A25" s="36" t="s">
        <v>85</v>
      </c>
      <c r="B25" s="43"/>
      <c r="C25" s="49">
        <v>30118</v>
      </c>
      <c r="D25" s="49">
        <f>H25+L25+Q25+U25</f>
        <v>30118</v>
      </c>
      <c r="E25" s="49">
        <v>1552.8</v>
      </c>
      <c r="F25" s="49">
        <v>1778</v>
      </c>
      <c r="G25" s="49">
        <v>3380.2</v>
      </c>
      <c r="H25" s="50">
        <f t="shared" si="2"/>
        <v>6711</v>
      </c>
      <c r="I25" s="49">
        <v>2738.7</v>
      </c>
      <c r="J25" s="49">
        <v>1414.9</v>
      </c>
      <c r="K25" s="49">
        <v>2395.9</v>
      </c>
      <c r="L25" s="50">
        <f t="shared" si="3"/>
        <v>6549.5</v>
      </c>
      <c r="M25" s="49">
        <v>3248</v>
      </c>
      <c r="N25" s="49">
        <v>2484.3</v>
      </c>
      <c r="O25" s="49">
        <v>2846.5</v>
      </c>
      <c r="P25" s="49"/>
      <c r="Q25" s="50">
        <f t="shared" si="4"/>
        <v>8578.8</v>
      </c>
      <c r="R25" s="49">
        <v>3198.7</v>
      </c>
      <c r="S25" s="49">
        <v>2062</v>
      </c>
      <c r="T25" s="49">
        <v>3018</v>
      </c>
      <c r="U25" s="50">
        <f t="shared" si="5"/>
        <v>8278.7</v>
      </c>
      <c r="V25" s="37"/>
    </row>
    <row r="26" spans="1:22" s="38" customFormat="1" ht="36" customHeight="1">
      <c r="A26" s="36" t="s">
        <v>86</v>
      </c>
      <c r="B26" s="43"/>
      <c r="C26" s="49">
        <v>0</v>
      </c>
      <c r="D26" s="49">
        <f t="shared" si="1"/>
        <v>-0.029999999999972715</v>
      </c>
      <c r="E26" s="49">
        <v>0</v>
      </c>
      <c r="F26" s="49">
        <v>59.52</v>
      </c>
      <c r="G26" s="49">
        <v>176.18</v>
      </c>
      <c r="H26" s="50">
        <f t="shared" si="2"/>
        <v>235.70000000000002</v>
      </c>
      <c r="I26" s="49">
        <v>21.1</v>
      </c>
      <c r="J26" s="49">
        <v>0</v>
      </c>
      <c r="K26" s="49">
        <v>13.5</v>
      </c>
      <c r="L26" s="50">
        <f>I26+J26+K26</f>
        <v>34.6</v>
      </c>
      <c r="M26" s="49">
        <v>4.5</v>
      </c>
      <c r="N26" s="49">
        <v>4.5</v>
      </c>
      <c r="O26" s="49">
        <v>4.5</v>
      </c>
      <c r="P26" s="49"/>
      <c r="Q26" s="50">
        <f t="shared" si="4"/>
        <v>13.5</v>
      </c>
      <c r="R26" s="49">
        <v>0</v>
      </c>
      <c r="S26" s="49">
        <v>0</v>
      </c>
      <c r="T26" s="49">
        <v>-283.83</v>
      </c>
      <c r="U26" s="50">
        <f t="shared" si="5"/>
        <v>-283.83</v>
      </c>
      <c r="V26" s="37"/>
    </row>
    <row r="27" spans="1:22" s="38" customFormat="1" ht="39" customHeight="1">
      <c r="A27" s="36" t="s">
        <v>87</v>
      </c>
      <c r="B27" s="43"/>
      <c r="C27" s="49">
        <v>0</v>
      </c>
      <c r="D27" s="49">
        <f t="shared" si="1"/>
        <v>0</v>
      </c>
      <c r="E27" s="49">
        <v>30.1</v>
      </c>
      <c r="F27" s="49">
        <v>-30.1</v>
      </c>
      <c r="G27" s="49">
        <v>0</v>
      </c>
      <c r="H27" s="50">
        <f t="shared" si="2"/>
        <v>0</v>
      </c>
      <c r="I27" s="49">
        <v>0</v>
      </c>
      <c r="J27" s="49">
        <v>0</v>
      </c>
      <c r="K27" s="49">
        <v>0</v>
      </c>
      <c r="L27" s="50">
        <f t="shared" si="3"/>
        <v>0</v>
      </c>
      <c r="M27" s="49">
        <v>0</v>
      </c>
      <c r="N27" s="49">
        <v>0</v>
      </c>
      <c r="O27" s="49">
        <v>0</v>
      </c>
      <c r="P27" s="49"/>
      <c r="Q27" s="50">
        <v>0</v>
      </c>
      <c r="R27" s="49">
        <v>0</v>
      </c>
      <c r="S27" s="49">
        <v>0</v>
      </c>
      <c r="T27" s="49">
        <v>0</v>
      </c>
      <c r="U27" s="50">
        <f t="shared" si="5"/>
        <v>0</v>
      </c>
      <c r="V27" s="37"/>
    </row>
    <row r="28" spans="1:22" s="38" customFormat="1" ht="39" customHeight="1">
      <c r="A28" s="36" t="s">
        <v>84</v>
      </c>
      <c r="B28" s="43"/>
      <c r="C28" s="49">
        <v>0</v>
      </c>
      <c r="D28" s="49">
        <f>H28+L28+Q28+U28</f>
        <v>0</v>
      </c>
      <c r="E28" s="49">
        <v>0</v>
      </c>
      <c r="F28" s="49">
        <v>0</v>
      </c>
      <c r="G28" s="49">
        <v>0</v>
      </c>
      <c r="H28" s="50">
        <f t="shared" si="2"/>
        <v>0</v>
      </c>
      <c r="I28" s="49">
        <v>0</v>
      </c>
      <c r="J28" s="49">
        <v>0</v>
      </c>
      <c r="K28" s="49">
        <v>0</v>
      </c>
      <c r="L28" s="50">
        <f>I28+J28+K28</f>
        <v>0</v>
      </c>
      <c r="M28" s="49">
        <v>0</v>
      </c>
      <c r="N28" s="49">
        <v>0</v>
      </c>
      <c r="O28" s="49">
        <v>0</v>
      </c>
      <c r="P28" s="49"/>
      <c r="Q28" s="50">
        <f>M28+N28+O28</f>
        <v>0</v>
      </c>
      <c r="R28" s="49">
        <v>0</v>
      </c>
      <c r="S28" s="49">
        <v>0</v>
      </c>
      <c r="T28" s="49">
        <v>0</v>
      </c>
      <c r="U28" s="50">
        <f>R28+S28+T28</f>
        <v>0</v>
      </c>
      <c r="V28" s="37"/>
    </row>
    <row r="29" spans="1:22" s="38" customFormat="1" ht="25.5" customHeight="1">
      <c r="A29" s="36" t="s">
        <v>103</v>
      </c>
      <c r="B29" s="43"/>
      <c r="C29" s="49">
        <v>0</v>
      </c>
      <c r="D29" s="49">
        <f>H29+L29+Q29+U29</f>
        <v>0</v>
      </c>
      <c r="E29" s="49">
        <v>0</v>
      </c>
      <c r="F29" s="49">
        <v>0</v>
      </c>
      <c r="G29" s="49">
        <v>0</v>
      </c>
      <c r="H29" s="50">
        <f t="shared" si="2"/>
        <v>0</v>
      </c>
      <c r="I29" s="49">
        <v>0</v>
      </c>
      <c r="J29" s="49">
        <v>0</v>
      </c>
      <c r="K29" s="49">
        <v>0</v>
      </c>
      <c r="L29" s="50">
        <f>I29+J29+K29</f>
        <v>0</v>
      </c>
      <c r="M29" s="49">
        <v>0</v>
      </c>
      <c r="N29" s="49">
        <v>0</v>
      </c>
      <c r="O29" s="49">
        <v>0</v>
      </c>
      <c r="P29" s="49"/>
      <c r="Q29" s="50">
        <f>M29+N29+O29</f>
        <v>0</v>
      </c>
      <c r="R29" s="49">
        <v>0</v>
      </c>
      <c r="S29" s="49">
        <v>0</v>
      </c>
      <c r="T29" s="49">
        <v>0</v>
      </c>
      <c r="U29" s="50">
        <f>R29+S29+T29</f>
        <v>0</v>
      </c>
      <c r="V29" s="37"/>
    </row>
    <row r="30" spans="1:22" s="40" customFormat="1" ht="24" customHeight="1">
      <c r="A30" s="41" t="s">
        <v>81</v>
      </c>
      <c r="B30" s="44" t="s">
        <v>49</v>
      </c>
      <c r="C30" s="50">
        <f>C31+C32+C33+C34+C35+C36</f>
        <v>683999.53</v>
      </c>
      <c r="D30" s="50">
        <f>H30+L30+Q30+U30</f>
        <v>684411.03</v>
      </c>
      <c r="E30" s="51">
        <f>E31+E32+E33+E34+E35+E36</f>
        <v>38513.82</v>
      </c>
      <c r="F30" s="51">
        <f>F31+F32+F33+F34+F35+F36</f>
        <v>63370.7</v>
      </c>
      <c r="G30" s="51">
        <f>G31+G32+G33+G34+G35+G36</f>
        <v>59989.200000000004</v>
      </c>
      <c r="H30" s="50">
        <f t="shared" si="2"/>
        <v>161873.72</v>
      </c>
      <c r="I30" s="50">
        <f>I31+I32+I33+I34+I35+H36</f>
        <v>42261</v>
      </c>
      <c r="J30" s="50">
        <f>J31+J32+J33+J34+J35+J36</f>
        <v>42365.299999999996</v>
      </c>
      <c r="K30" s="50">
        <f>K31+K32+K33+K34+K35+K36</f>
        <v>84628.33</v>
      </c>
      <c r="L30" s="50">
        <f t="shared" si="3"/>
        <v>169254.63</v>
      </c>
      <c r="M30" s="50">
        <f>M31+M32+M33+M34+M35+M36</f>
        <v>40416.600000000006</v>
      </c>
      <c r="N30" s="50">
        <f>N31+N32+N33+N34+N35+N36</f>
        <v>51777.49999999999</v>
      </c>
      <c r="O30" s="50">
        <f>O31+O32+O33+O34+O35+O36</f>
        <v>73054.68</v>
      </c>
      <c r="P30" s="50">
        <f>H30+L30+M30+N30+O30</f>
        <v>496377.12999999995</v>
      </c>
      <c r="Q30" s="50">
        <f t="shared" si="4"/>
        <v>165248.78</v>
      </c>
      <c r="R30" s="50">
        <f>R31+R32+R33+R34+R35+R36</f>
        <v>112373.79</v>
      </c>
      <c r="S30" s="50">
        <f>S31+S32+S33+S34+S35+S36</f>
        <v>40689.81</v>
      </c>
      <c r="T30" s="50">
        <f>T31+T32+T33+T34+T35+T36</f>
        <v>34970.299999999996</v>
      </c>
      <c r="U30" s="50">
        <f t="shared" si="5"/>
        <v>188033.89999999997</v>
      </c>
      <c r="V30" s="39"/>
    </row>
    <row r="31" spans="1:22" s="38" customFormat="1" ht="33" customHeight="1">
      <c r="A31" s="36" t="s">
        <v>84</v>
      </c>
      <c r="B31" s="43"/>
      <c r="C31" s="49">
        <v>179437.2</v>
      </c>
      <c r="D31" s="49">
        <f t="shared" si="1"/>
        <v>185368.19999999998</v>
      </c>
      <c r="E31" s="52">
        <v>14600</v>
      </c>
      <c r="F31" s="52">
        <v>29165</v>
      </c>
      <c r="G31" s="52">
        <v>15572.1</v>
      </c>
      <c r="H31" s="50">
        <f t="shared" si="2"/>
        <v>59337.1</v>
      </c>
      <c r="I31" s="49">
        <v>14900</v>
      </c>
      <c r="J31" s="49">
        <v>14801</v>
      </c>
      <c r="K31" s="49">
        <v>15710.3</v>
      </c>
      <c r="L31" s="50">
        <f t="shared" si="3"/>
        <v>45411.3</v>
      </c>
      <c r="M31" s="49">
        <v>15121.9</v>
      </c>
      <c r="N31" s="49">
        <v>20812.3</v>
      </c>
      <c r="O31" s="49">
        <v>14602</v>
      </c>
      <c r="P31" s="49"/>
      <c r="Q31" s="50">
        <f t="shared" si="4"/>
        <v>50536.2</v>
      </c>
      <c r="R31" s="49">
        <v>878.6</v>
      </c>
      <c r="S31" s="49">
        <v>14603</v>
      </c>
      <c r="T31" s="49">
        <v>14602</v>
      </c>
      <c r="U31" s="50">
        <f t="shared" si="5"/>
        <v>30083.6</v>
      </c>
      <c r="V31" s="37"/>
    </row>
    <row r="32" spans="1:22" s="38" customFormat="1" ht="34.5" customHeight="1">
      <c r="A32" s="36" t="s">
        <v>85</v>
      </c>
      <c r="B32" s="43"/>
      <c r="C32" s="49">
        <v>113401.8</v>
      </c>
      <c r="D32" s="49">
        <f t="shared" si="1"/>
        <v>106609.5</v>
      </c>
      <c r="E32" s="52">
        <v>361.1</v>
      </c>
      <c r="F32" s="52">
        <v>903.1</v>
      </c>
      <c r="G32" s="52">
        <v>2061.8</v>
      </c>
      <c r="H32" s="50">
        <f t="shared" si="2"/>
        <v>3326</v>
      </c>
      <c r="I32" s="49">
        <v>769.5</v>
      </c>
      <c r="J32" s="49">
        <v>722.2</v>
      </c>
      <c r="K32" s="49">
        <v>1987.6</v>
      </c>
      <c r="L32" s="50">
        <f t="shared" si="3"/>
        <v>3479.3</v>
      </c>
      <c r="M32" s="49">
        <v>7789.5</v>
      </c>
      <c r="N32" s="49">
        <v>10730.9</v>
      </c>
      <c r="O32" s="49">
        <v>23682.6</v>
      </c>
      <c r="P32" s="49"/>
      <c r="Q32" s="50">
        <f t="shared" si="4"/>
        <v>42203</v>
      </c>
      <c r="R32" s="49">
        <v>40723.7</v>
      </c>
      <c r="S32" s="49">
        <v>7995.5</v>
      </c>
      <c r="T32" s="49">
        <v>8882</v>
      </c>
      <c r="U32" s="50">
        <f t="shared" si="5"/>
        <v>57601.2</v>
      </c>
      <c r="V32" s="37"/>
    </row>
    <row r="33" spans="1:22" s="38" customFormat="1" ht="40.5" customHeight="1">
      <c r="A33" s="36" t="s">
        <v>86</v>
      </c>
      <c r="B33" s="43"/>
      <c r="C33" s="49">
        <v>286768.13</v>
      </c>
      <c r="D33" s="49">
        <f>H33+L33+Q33+U33</f>
        <v>288040.93</v>
      </c>
      <c r="E33" s="52">
        <v>17183.22</v>
      </c>
      <c r="F33" s="52">
        <v>25274.3</v>
      </c>
      <c r="G33" s="52">
        <v>35975</v>
      </c>
      <c r="H33" s="50">
        <f t="shared" si="2"/>
        <v>78432.52</v>
      </c>
      <c r="I33" s="49">
        <v>18924.1</v>
      </c>
      <c r="J33" s="49">
        <v>24785</v>
      </c>
      <c r="K33" s="49">
        <v>60339.63</v>
      </c>
      <c r="L33" s="50">
        <f>I33+J33+K33</f>
        <v>104048.73</v>
      </c>
      <c r="M33" s="49">
        <v>11124.2</v>
      </c>
      <c r="N33" s="49">
        <v>16211.1</v>
      </c>
      <c r="O33" s="49">
        <v>26601.88</v>
      </c>
      <c r="P33" s="49"/>
      <c r="Q33" s="50">
        <f t="shared" si="4"/>
        <v>53937.18000000001</v>
      </c>
      <c r="R33" s="49">
        <v>34146.19</v>
      </c>
      <c r="S33" s="49">
        <v>12369.71</v>
      </c>
      <c r="T33" s="49">
        <v>5106.6</v>
      </c>
      <c r="U33" s="50">
        <f t="shared" si="5"/>
        <v>51622.5</v>
      </c>
      <c r="V33" s="37"/>
    </row>
    <row r="34" spans="1:22" s="38" customFormat="1" ht="36.75" customHeight="1">
      <c r="A34" s="36" t="s">
        <v>87</v>
      </c>
      <c r="B34" s="43"/>
      <c r="C34" s="49">
        <v>104080.4</v>
      </c>
      <c r="D34" s="49">
        <f t="shared" si="1"/>
        <v>104080.4</v>
      </c>
      <c r="E34" s="52">
        <v>6369.5</v>
      </c>
      <c r="F34" s="52">
        <v>7820.3</v>
      </c>
      <c r="G34" s="52">
        <v>6276.3</v>
      </c>
      <c r="H34" s="50">
        <f t="shared" si="2"/>
        <v>20466.1</v>
      </c>
      <c r="I34" s="49">
        <v>7667.4</v>
      </c>
      <c r="J34" s="49">
        <v>2057.1</v>
      </c>
      <c r="K34" s="49">
        <v>6590.8</v>
      </c>
      <c r="L34" s="50">
        <f>I34+J34+K34</f>
        <v>16315.3</v>
      </c>
      <c r="M34" s="49">
        <v>6381</v>
      </c>
      <c r="N34" s="49">
        <v>4023.2</v>
      </c>
      <c r="O34" s="49">
        <v>8168.2</v>
      </c>
      <c r="P34" s="49"/>
      <c r="Q34" s="50">
        <f t="shared" si="4"/>
        <v>18572.4</v>
      </c>
      <c r="R34" s="49">
        <v>36625.3</v>
      </c>
      <c r="S34" s="49">
        <v>5721.6</v>
      </c>
      <c r="T34" s="49">
        <v>6379.7</v>
      </c>
      <c r="U34" s="50">
        <f t="shared" si="5"/>
        <v>48726.6</v>
      </c>
      <c r="V34" s="37"/>
    </row>
    <row r="35" spans="1:22" s="38" customFormat="1" ht="25.5" customHeight="1">
      <c r="A35" s="36" t="s">
        <v>103</v>
      </c>
      <c r="B35" s="43"/>
      <c r="C35" s="49">
        <v>312</v>
      </c>
      <c r="D35" s="49">
        <f>H35+L35+Q35+U35</f>
        <v>312</v>
      </c>
      <c r="E35" s="52">
        <v>0</v>
      </c>
      <c r="F35" s="52">
        <v>208</v>
      </c>
      <c r="G35" s="52">
        <v>104</v>
      </c>
      <c r="H35" s="50">
        <f>E35+F35+G35</f>
        <v>312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5.5" customHeight="1">
      <c r="A36" s="36" t="s">
        <v>104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79</v>
      </c>
      <c r="B37" s="44" t="s">
        <v>50</v>
      </c>
      <c r="C37" s="50">
        <f>C39+C45+C51+C57+C63</f>
        <v>956754.13</v>
      </c>
      <c r="D37" s="50">
        <f>D39+D45+D51+D57+D63</f>
        <v>951234.51</v>
      </c>
      <c r="E37" s="50">
        <f>E39+E45+E51+E57+E63</f>
        <v>30867.62</v>
      </c>
      <c r="F37" s="50">
        <f>F39+F45+F51+F57+F63</f>
        <v>70402.41</v>
      </c>
      <c r="G37" s="50">
        <f>G39+G45+G51+G57+G63</f>
        <v>76003.93</v>
      </c>
      <c r="H37" s="50">
        <f t="shared" si="2"/>
        <v>177273.96</v>
      </c>
      <c r="I37" s="50">
        <f>I39+I45+I51+I57+I63</f>
        <v>92927.93000000001</v>
      </c>
      <c r="J37" s="50">
        <f>J39+J45+J51+J57+J63</f>
        <v>50646.08</v>
      </c>
      <c r="K37" s="50">
        <f>K39+K45+K51+K57+K63</f>
        <v>71845.13</v>
      </c>
      <c r="L37" s="50">
        <f t="shared" si="3"/>
        <v>215419.14</v>
      </c>
      <c r="M37" s="50">
        <f>M39+M45+M51+M57+M63</f>
        <v>53603.82</v>
      </c>
      <c r="N37" s="50">
        <f>N39+N45+N51+N57+N63</f>
        <v>56474.45</v>
      </c>
      <c r="O37" s="50">
        <f>O39+O45+O51+O57+O63</f>
        <v>85646.67</v>
      </c>
      <c r="P37" s="50"/>
      <c r="Q37" s="50">
        <f t="shared" si="4"/>
        <v>195724.94</v>
      </c>
      <c r="R37" s="50">
        <f>R39+R45+R51+R57+R63</f>
        <v>229026.6</v>
      </c>
      <c r="S37" s="50">
        <f>S39+S45+S51+S57+S63</f>
        <v>67754.9</v>
      </c>
      <c r="T37" s="50">
        <f>T39+T45+T51+T63+T58</f>
        <v>66034.97</v>
      </c>
      <c r="U37" s="50">
        <f t="shared" si="5"/>
        <v>362816.47</v>
      </c>
      <c r="V37" s="37"/>
    </row>
    <row r="38" spans="1:22" s="38" customFormat="1" ht="27" customHeight="1">
      <c r="A38" s="45" t="s">
        <v>51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92</v>
      </c>
      <c r="B39" s="44" t="s">
        <v>54</v>
      </c>
      <c r="C39" s="50">
        <f>C41+C42</f>
        <v>94372.8</v>
      </c>
      <c r="D39" s="50">
        <f>D40+D41+D42+D43+D44</f>
        <v>86526.7</v>
      </c>
      <c r="E39" s="50">
        <f>E40+E41+E42+E43</f>
        <v>0</v>
      </c>
      <c r="F39" s="50">
        <f>F40+F41+F42+F43</f>
        <v>2</v>
      </c>
      <c r="G39" s="50">
        <f>G40+G41+G42+G43</f>
        <v>0</v>
      </c>
      <c r="H39" s="50">
        <f aca="true" t="shared" si="6" ref="H39:H70">E39+F39+G39</f>
        <v>2</v>
      </c>
      <c r="I39" s="50">
        <f>I40+I41+I42+I43+I44</f>
        <v>0</v>
      </c>
      <c r="J39" s="50">
        <f>J40+J41+J42+J43+J44</f>
        <v>0</v>
      </c>
      <c r="K39" s="50">
        <f>K40+K41+K42+K43</f>
        <v>5295.8</v>
      </c>
      <c r="L39" s="50">
        <f aca="true" t="shared" si="7" ref="L39:L70">I39+J39+K39</f>
        <v>5295.8</v>
      </c>
      <c r="M39" s="50">
        <f>M40+M41+M42+M43</f>
        <v>6581.7</v>
      </c>
      <c r="N39" s="50">
        <f>N40+N41+N42+N43</f>
        <v>2635.4</v>
      </c>
      <c r="O39" s="50">
        <f>O40+O41+O42+O43</f>
        <v>21363.1</v>
      </c>
      <c r="P39" s="50"/>
      <c r="Q39" s="50">
        <f aca="true" t="shared" si="8" ref="Q39:Q70">M39+N39+O39</f>
        <v>30580.199999999997</v>
      </c>
      <c r="R39" s="50">
        <f>R40+R41+R42+R43+R44</f>
        <v>34291.5</v>
      </c>
      <c r="S39" s="50">
        <f>S40+S41+S42+S43+S44</f>
        <v>8178.6</v>
      </c>
      <c r="T39" s="50">
        <f>T40+T41+T42+T43</f>
        <v>8178.6</v>
      </c>
      <c r="U39" s="50">
        <f aca="true" t="shared" si="9" ref="U39:U70">R39+S39+T39</f>
        <v>50648.7</v>
      </c>
      <c r="V39" s="39"/>
    </row>
    <row r="40" spans="1:22" s="38" customFormat="1" ht="36" customHeight="1">
      <c r="A40" s="36" t="s">
        <v>84</v>
      </c>
      <c r="B40" s="44"/>
      <c r="C40" s="50"/>
      <c r="D40" s="50">
        <f aca="true" t="shared" si="10" ref="D40:D62">H40+L40+Q40+U40</f>
        <v>0</v>
      </c>
      <c r="E40" s="50"/>
      <c r="F40" s="50"/>
      <c r="G40" s="50"/>
      <c r="H40" s="50">
        <f t="shared" si="6"/>
        <v>0</v>
      </c>
      <c r="I40" s="50"/>
      <c r="J40" s="50"/>
      <c r="K40" s="50"/>
      <c r="L40" s="50">
        <f t="shared" si="7"/>
        <v>0</v>
      </c>
      <c r="M40" s="50"/>
      <c r="N40" s="50"/>
      <c r="O40" s="50"/>
      <c r="P40" s="50"/>
      <c r="Q40" s="50">
        <f t="shared" si="8"/>
        <v>0</v>
      </c>
      <c r="R40" s="50"/>
      <c r="S40" s="50"/>
      <c r="T40" s="50"/>
      <c r="U40" s="50">
        <f t="shared" si="9"/>
        <v>0</v>
      </c>
      <c r="V40" s="39"/>
    </row>
    <row r="41" spans="1:22" s="38" customFormat="1" ht="37.5" customHeight="1">
      <c r="A41" s="36" t="s">
        <v>85</v>
      </c>
      <c r="B41" s="44"/>
      <c r="C41" s="50">
        <v>89080.5</v>
      </c>
      <c r="D41" s="50">
        <f>H41+L41+Q41+U41</f>
        <v>81234.4</v>
      </c>
      <c r="E41" s="50"/>
      <c r="F41" s="50">
        <v>2</v>
      </c>
      <c r="G41" s="50">
        <v>0</v>
      </c>
      <c r="H41" s="50">
        <f t="shared" si="6"/>
        <v>2</v>
      </c>
      <c r="I41" s="50">
        <v>0</v>
      </c>
      <c r="J41" s="50">
        <v>0</v>
      </c>
      <c r="K41" s="50">
        <v>3.5</v>
      </c>
      <c r="L41" s="50">
        <f t="shared" si="7"/>
        <v>3.5</v>
      </c>
      <c r="M41" s="50">
        <v>6581.7</v>
      </c>
      <c r="N41" s="50">
        <v>2635.4</v>
      </c>
      <c r="O41" s="50">
        <v>21363.1</v>
      </c>
      <c r="P41" s="50"/>
      <c r="Q41" s="50">
        <f t="shared" si="8"/>
        <v>30580.199999999997</v>
      </c>
      <c r="R41" s="50">
        <v>34291.5</v>
      </c>
      <c r="S41" s="50">
        <v>8178.6</v>
      </c>
      <c r="T41" s="50">
        <v>8178.6</v>
      </c>
      <c r="U41" s="50">
        <f t="shared" si="9"/>
        <v>50648.7</v>
      </c>
      <c r="V41" s="39"/>
    </row>
    <row r="42" spans="1:22" s="38" customFormat="1" ht="36" customHeight="1">
      <c r="A42" s="36" t="s">
        <v>86</v>
      </c>
      <c r="B42" s="44"/>
      <c r="C42" s="50">
        <v>5292.3</v>
      </c>
      <c r="D42" s="50">
        <f t="shared" si="10"/>
        <v>5292.3</v>
      </c>
      <c r="E42" s="50"/>
      <c r="F42" s="50"/>
      <c r="G42" s="50"/>
      <c r="H42" s="50">
        <f t="shared" si="6"/>
        <v>0</v>
      </c>
      <c r="I42" s="50"/>
      <c r="J42" s="50">
        <v>0</v>
      </c>
      <c r="K42" s="50">
        <v>5292.3</v>
      </c>
      <c r="L42" s="50">
        <f t="shared" si="7"/>
        <v>5292.3</v>
      </c>
      <c r="M42" s="50"/>
      <c r="N42" s="50"/>
      <c r="O42" s="50"/>
      <c r="P42" s="50"/>
      <c r="Q42" s="50">
        <f t="shared" si="8"/>
        <v>0</v>
      </c>
      <c r="R42" s="50"/>
      <c r="S42" s="50"/>
      <c r="T42" s="50">
        <v>0</v>
      </c>
      <c r="U42" s="50">
        <f t="shared" si="9"/>
        <v>0</v>
      </c>
      <c r="V42" s="39"/>
    </row>
    <row r="43" spans="1:22" s="38" customFormat="1" ht="37.5" customHeight="1">
      <c r="A43" s="36" t="s">
        <v>87</v>
      </c>
      <c r="B43" s="44"/>
      <c r="C43" s="50"/>
      <c r="D43" s="50">
        <f t="shared" si="10"/>
        <v>0</v>
      </c>
      <c r="E43" s="50"/>
      <c r="F43" s="50"/>
      <c r="G43" s="50"/>
      <c r="H43" s="50">
        <f t="shared" si="6"/>
        <v>0</v>
      </c>
      <c r="I43" s="50"/>
      <c r="J43" s="50"/>
      <c r="K43" s="50"/>
      <c r="L43" s="50">
        <f t="shared" si="7"/>
        <v>0</v>
      </c>
      <c r="M43" s="50"/>
      <c r="N43" s="50"/>
      <c r="O43" s="50"/>
      <c r="P43" s="50"/>
      <c r="Q43" s="50">
        <f t="shared" si="8"/>
        <v>0</v>
      </c>
      <c r="R43" s="50"/>
      <c r="S43" s="50"/>
      <c r="T43" s="50"/>
      <c r="U43" s="50">
        <f t="shared" si="9"/>
        <v>0</v>
      </c>
      <c r="V43" s="39"/>
    </row>
    <row r="44" spans="1:22" s="38" customFormat="1" ht="28.5" customHeight="1">
      <c r="A44" s="36" t="s">
        <v>103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35.25" customHeight="1">
      <c r="A45" s="41" t="s">
        <v>82</v>
      </c>
      <c r="B45" s="44" t="s">
        <v>55</v>
      </c>
      <c r="C45" s="50">
        <f>C46+C47+C48+C49</f>
        <v>46864.8</v>
      </c>
      <c r="D45" s="50">
        <f>D46+D47+D48+D49+D50</f>
        <v>46864.8</v>
      </c>
      <c r="E45" s="50">
        <f>E46+E47+E48+E49</f>
        <v>2679.1</v>
      </c>
      <c r="F45" s="50">
        <f>F46+F47+F48+F49</f>
        <v>4012.8</v>
      </c>
      <c r="G45" s="50">
        <f>G46+G47+G48+G49</f>
        <v>6902</v>
      </c>
      <c r="H45" s="50">
        <f t="shared" si="6"/>
        <v>13593.9</v>
      </c>
      <c r="I45" s="50">
        <f>I46+I47+I48+I49</f>
        <v>5469</v>
      </c>
      <c r="J45" s="50">
        <f>J46+J47+J48+J49</f>
        <v>3762</v>
      </c>
      <c r="K45" s="50">
        <f>K46+K47+K48+K49</f>
        <v>3999</v>
      </c>
      <c r="L45" s="50">
        <f t="shared" si="7"/>
        <v>13230</v>
      </c>
      <c r="M45" s="50">
        <f>M46+M47+M48+M49</f>
        <v>2795.7</v>
      </c>
      <c r="N45" s="50">
        <f>N46+N47+N48+N49</f>
        <v>3044.6</v>
      </c>
      <c r="O45" s="50">
        <f>O46+O47+O48+O49</f>
        <v>2714.8</v>
      </c>
      <c r="P45" s="50"/>
      <c r="Q45" s="50">
        <f t="shared" si="8"/>
        <v>8555.099999999999</v>
      </c>
      <c r="R45" s="50">
        <f>R46+R47+R48+R49</f>
        <v>6237.8</v>
      </c>
      <c r="S45" s="50">
        <f>S46+S47+S48+S49</f>
        <v>2667.5</v>
      </c>
      <c r="T45" s="50">
        <f>T46+T47+T48+T49</f>
        <v>2580.5</v>
      </c>
      <c r="U45" s="50">
        <f t="shared" si="9"/>
        <v>11485.8</v>
      </c>
      <c r="V45" s="39"/>
      <c r="W45" s="40"/>
    </row>
    <row r="46" spans="1:23" s="38" customFormat="1" ht="39" customHeight="1">
      <c r="A46" s="36" t="s">
        <v>84</v>
      </c>
      <c r="B46" s="44"/>
      <c r="C46" s="50">
        <v>46864.8</v>
      </c>
      <c r="D46" s="50">
        <f t="shared" si="10"/>
        <v>46864.8</v>
      </c>
      <c r="E46" s="50">
        <v>2679.1</v>
      </c>
      <c r="F46" s="50">
        <v>4012.8</v>
      </c>
      <c r="G46" s="50">
        <v>6902</v>
      </c>
      <c r="H46" s="50">
        <f t="shared" si="6"/>
        <v>13593.9</v>
      </c>
      <c r="I46" s="50">
        <v>5469</v>
      </c>
      <c r="J46" s="50">
        <v>3762</v>
      </c>
      <c r="K46" s="50">
        <v>3999</v>
      </c>
      <c r="L46" s="50">
        <f t="shared" si="7"/>
        <v>13230</v>
      </c>
      <c r="M46" s="50">
        <v>2795.7</v>
      </c>
      <c r="N46" s="50">
        <v>3044.6</v>
      </c>
      <c r="O46" s="50">
        <v>2714.8</v>
      </c>
      <c r="P46" s="50"/>
      <c r="Q46" s="50">
        <f t="shared" si="8"/>
        <v>8555.099999999999</v>
      </c>
      <c r="R46" s="50">
        <v>6237.8</v>
      </c>
      <c r="S46" s="50">
        <v>2667.5</v>
      </c>
      <c r="T46" s="50">
        <v>2580.5</v>
      </c>
      <c r="U46" s="50">
        <f t="shared" si="9"/>
        <v>11485.8</v>
      </c>
      <c r="V46" s="39"/>
      <c r="W46" s="40"/>
    </row>
    <row r="47" spans="1:23" s="38" customFormat="1" ht="34.5" customHeight="1">
      <c r="A47" s="36" t="s">
        <v>85</v>
      </c>
      <c r="B47" s="44"/>
      <c r="C47" s="50"/>
      <c r="D47" s="50">
        <f t="shared" si="10"/>
        <v>0</v>
      </c>
      <c r="E47" s="50"/>
      <c r="F47" s="50"/>
      <c r="G47" s="50"/>
      <c r="H47" s="50">
        <f t="shared" si="6"/>
        <v>0</v>
      </c>
      <c r="I47" s="50"/>
      <c r="J47" s="50"/>
      <c r="K47" s="50"/>
      <c r="L47" s="50">
        <f t="shared" si="7"/>
        <v>0</v>
      </c>
      <c r="M47" s="50"/>
      <c r="N47" s="50"/>
      <c r="O47" s="50"/>
      <c r="P47" s="50"/>
      <c r="Q47" s="50">
        <f t="shared" si="8"/>
        <v>0</v>
      </c>
      <c r="R47" s="50"/>
      <c r="S47" s="50"/>
      <c r="T47" s="50"/>
      <c r="U47" s="50">
        <f t="shared" si="9"/>
        <v>0</v>
      </c>
      <c r="V47" s="39"/>
      <c r="W47" s="40"/>
    </row>
    <row r="48" spans="1:23" s="38" customFormat="1" ht="38.25" customHeight="1">
      <c r="A48" s="36" t="s">
        <v>86</v>
      </c>
      <c r="B48" s="44"/>
      <c r="C48" s="50"/>
      <c r="D48" s="50">
        <f t="shared" si="10"/>
        <v>0</v>
      </c>
      <c r="E48" s="50"/>
      <c r="F48" s="50"/>
      <c r="G48" s="50"/>
      <c r="H48" s="50">
        <f t="shared" si="6"/>
        <v>0</v>
      </c>
      <c r="I48" s="50"/>
      <c r="J48" s="50"/>
      <c r="K48" s="50"/>
      <c r="L48" s="50">
        <f t="shared" si="7"/>
        <v>0</v>
      </c>
      <c r="M48" s="50"/>
      <c r="N48" s="50"/>
      <c r="O48" s="50"/>
      <c r="P48" s="50"/>
      <c r="Q48" s="50">
        <f t="shared" si="8"/>
        <v>0</v>
      </c>
      <c r="R48" s="50"/>
      <c r="S48" s="50"/>
      <c r="T48" s="50"/>
      <c r="U48" s="50">
        <f t="shared" si="9"/>
        <v>0</v>
      </c>
      <c r="V48" s="39"/>
      <c r="W48" s="40"/>
    </row>
    <row r="49" spans="1:23" s="38" customFormat="1" ht="34.5" customHeight="1">
      <c r="A49" s="36" t="s">
        <v>87</v>
      </c>
      <c r="B49" s="44"/>
      <c r="C49" s="50"/>
      <c r="D49" s="50">
        <f t="shared" si="10"/>
        <v>0</v>
      </c>
      <c r="E49" s="50"/>
      <c r="F49" s="50"/>
      <c r="G49" s="50"/>
      <c r="H49" s="50">
        <f t="shared" si="6"/>
        <v>0</v>
      </c>
      <c r="I49" s="50"/>
      <c r="J49" s="50"/>
      <c r="K49" s="50"/>
      <c r="L49" s="50">
        <f t="shared" si="7"/>
        <v>0</v>
      </c>
      <c r="M49" s="50"/>
      <c r="N49" s="50"/>
      <c r="O49" s="50"/>
      <c r="P49" s="50"/>
      <c r="Q49" s="50">
        <f t="shared" si="8"/>
        <v>0</v>
      </c>
      <c r="R49" s="50"/>
      <c r="S49" s="50"/>
      <c r="T49" s="50"/>
      <c r="U49" s="50">
        <f t="shared" si="9"/>
        <v>0</v>
      </c>
      <c r="V49" s="39"/>
      <c r="W49" s="40"/>
    </row>
    <row r="50" spans="1:23" s="38" customFormat="1" ht="27" customHeight="1">
      <c r="A50" s="36" t="s">
        <v>103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93</v>
      </c>
      <c r="B51" s="44" t="s">
        <v>56</v>
      </c>
      <c r="C51" s="50">
        <f>C54+C55</f>
        <v>562220.63</v>
      </c>
      <c r="D51" s="50">
        <f>D52+D53+D54+D55+D56</f>
        <v>566637.22</v>
      </c>
      <c r="E51" s="50">
        <f>E52+E53+E54+E55</f>
        <v>20868</v>
      </c>
      <c r="F51" s="50">
        <f>F52+F53+F54+F55</f>
        <v>47504.83</v>
      </c>
      <c r="G51" s="50">
        <f>G52+G53+G54+G55</f>
        <v>49982.31</v>
      </c>
      <c r="H51" s="50">
        <f t="shared" si="6"/>
        <v>118355.14</v>
      </c>
      <c r="I51" s="50">
        <f>I52+I53+I54+I55</f>
        <v>63133.66</v>
      </c>
      <c r="J51" s="50">
        <f>J52+J53+J54+J55</f>
        <v>36420.43</v>
      </c>
      <c r="K51" s="50">
        <f>K52+K53+K54+K55</f>
        <v>44872.25</v>
      </c>
      <c r="L51" s="50">
        <f t="shared" si="7"/>
        <v>144426.34</v>
      </c>
      <c r="M51" s="50">
        <f>M52+M53+M54+M55</f>
        <v>26371.64</v>
      </c>
      <c r="N51" s="50">
        <f>N52+N53+N54+N55</f>
        <v>31272.949999999997</v>
      </c>
      <c r="O51" s="50">
        <f>O52+O53+O54+O55</f>
        <v>40618.07</v>
      </c>
      <c r="P51" s="50"/>
      <c r="Q51" s="50">
        <f t="shared" si="8"/>
        <v>98262.66</v>
      </c>
      <c r="R51" s="50">
        <f>R52+R53+R54+R55</f>
        <v>132879.7</v>
      </c>
      <c r="S51" s="50">
        <f>S52+S53+S54+S55</f>
        <v>36526.9</v>
      </c>
      <c r="T51" s="50">
        <f>T52+T53+T54+T55</f>
        <v>36186.48</v>
      </c>
      <c r="U51" s="50">
        <f t="shared" si="9"/>
        <v>205593.08000000002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10"/>
        <v>0</v>
      </c>
      <c r="E52" s="50"/>
      <c r="F52" s="50"/>
      <c r="G52" s="50"/>
      <c r="H52" s="50">
        <f t="shared" si="6"/>
        <v>0</v>
      </c>
      <c r="I52" s="50"/>
      <c r="J52" s="50"/>
      <c r="K52" s="50"/>
      <c r="L52" s="50">
        <f t="shared" si="7"/>
        <v>0</v>
      </c>
      <c r="M52" s="50"/>
      <c r="N52" s="50"/>
      <c r="O52" s="50"/>
      <c r="P52" s="50"/>
      <c r="Q52" s="50">
        <f t="shared" si="8"/>
        <v>0</v>
      </c>
      <c r="R52" s="50"/>
      <c r="S52" s="50"/>
      <c r="T52" s="50"/>
      <c r="U52" s="50">
        <f t="shared" si="9"/>
        <v>0</v>
      </c>
      <c r="V52" s="39"/>
      <c r="W52" s="40"/>
    </row>
    <row r="53" spans="1:23" s="38" customFormat="1" ht="35.25" customHeight="1">
      <c r="A53" s="36" t="s">
        <v>85</v>
      </c>
      <c r="B53" s="44"/>
      <c r="C53" s="50"/>
      <c r="D53" s="50">
        <f t="shared" si="10"/>
        <v>0</v>
      </c>
      <c r="E53" s="50"/>
      <c r="F53" s="50"/>
      <c r="G53" s="50"/>
      <c r="H53" s="50">
        <f t="shared" si="6"/>
        <v>0</v>
      </c>
      <c r="I53" s="50"/>
      <c r="J53" s="50"/>
      <c r="K53" s="50"/>
      <c r="L53" s="50">
        <f t="shared" si="7"/>
        <v>0</v>
      </c>
      <c r="M53" s="50"/>
      <c r="N53" s="50"/>
      <c r="O53" s="50"/>
      <c r="P53" s="50"/>
      <c r="Q53" s="50">
        <f t="shared" si="8"/>
        <v>0</v>
      </c>
      <c r="R53" s="50"/>
      <c r="S53" s="50"/>
      <c r="T53" s="50"/>
      <c r="U53" s="50">
        <f t="shared" si="9"/>
        <v>0</v>
      </c>
      <c r="V53" s="39"/>
      <c r="W53" s="40"/>
    </row>
    <row r="54" spans="1:23" s="38" customFormat="1" ht="39" customHeight="1">
      <c r="A54" s="36" t="s">
        <v>86</v>
      </c>
      <c r="B54" s="44"/>
      <c r="C54" s="50">
        <v>432464.93</v>
      </c>
      <c r="D54" s="50">
        <f t="shared" si="10"/>
        <v>436881.52</v>
      </c>
      <c r="E54" s="50">
        <v>15546</v>
      </c>
      <c r="F54" s="50">
        <v>37781.63</v>
      </c>
      <c r="G54" s="50">
        <v>38214.01</v>
      </c>
      <c r="H54" s="50">
        <f t="shared" si="6"/>
        <v>91541.64</v>
      </c>
      <c r="I54" s="50">
        <v>56421.66</v>
      </c>
      <c r="J54" s="50">
        <v>29701.73</v>
      </c>
      <c r="K54" s="50">
        <v>35298.55</v>
      </c>
      <c r="L54" s="50">
        <f t="shared" si="7"/>
        <v>121421.94</v>
      </c>
      <c r="M54" s="50">
        <v>20535.24</v>
      </c>
      <c r="N54" s="50">
        <v>24586.35</v>
      </c>
      <c r="O54" s="50">
        <v>31814.17</v>
      </c>
      <c r="P54" s="50"/>
      <c r="Q54" s="50">
        <f t="shared" si="8"/>
        <v>76935.76</v>
      </c>
      <c r="R54" s="50">
        <v>90550.1</v>
      </c>
      <c r="S54" s="50">
        <v>28654</v>
      </c>
      <c r="T54" s="50">
        <v>27778.08</v>
      </c>
      <c r="U54" s="50">
        <f t="shared" si="9"/>
        <v>146982.18</v>
      </c>
      <c r="V54" s="39"/>
      <c r="W54" s="40"/>
    </row>
    <row r="55" spans="1:23" s="38" customFormat="1" ht="33.75" customHeight="1">
      <c r="A55" s="36" t="s">
        <v>87</v>
      </c>
      <c r="B55" s="44"/>
      <c r="C55" s="50">
        <v>129755.7</v>
      </c>
      <c r="D55" s="50">
        <f t="shared" si="10"/>
        <v>129755.70000000001</v>
      </c>
      <c r="E55" s="50">
        <v>5322</v>
      </c>
      <c r="F55" s="50">
        <v>9723.2</v>
      </c>
      <c r="G55" s="50">
        <v>11768.3</v>
      </c>
      <c r="H55" s="50">
        <f t="shared" si="6"/>
        <v>26813.5</v>
      </c>
      <c r="I55" s="50">
        <v>6712</v>
      </c>
      <c r="J55" s="50">
        <v>6718.7</v>
      </c>
      <c r="K55" s="50">
        <v>9573.7</v>
      </c>
      <c r="L55" s="50">
        <f t="shared" si="7"/>
        <v>23004.4</v>
      </c>
      <c r="M55" s="50">
        <v>5836.4</v>
      </c>
      <c r="N55" s="50">
        <v>6686.6</v>
      </c>
      <c r="O55" s="50">
        <v>8803.9</v>
      </c>
      <c r="P55" s="50"/>
      <c r="Q55" s="50">
        <f t="shared" si="8"/>
        <v>21326.9</v>
      </c>
      <c r="R55" s="50">
        <v>42329.6</v>
      </c>
      <c r="S55" s="50">
        <v>7872.9</v>
      </c>
      <c r="T55" s="50">
        <v>8408.4</v>
      </c>
      <c r="U55" s="50">
        <f t="shared" si="9"/>
        <v>58610.9</v>
      </c>
      <c r="V55" s="39"/>
      <c r="W55" s="40"/>
    </row>
    <row r="56" spans="1:23" s="38" customFormat="1" ht="26.25" customHeight="1">
      <c r="A56" s="36" t="s">
        <v>103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94</v>
      </c>
      <c r="B57" s="44" t="s">
        <v>57</v>
      </c>
      <c r="C57" s="50">
        <f>C58+C59+C60+C61+C62</f>
        <v>0</v>
      </c>
      <c r="D57" s="50">
        <f>D58+D59+D60+D61+D62</f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7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8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9"/>
        <v>0</v>
      </c>
      <c r="V57" s="39"/>
      <c r="W57" s="40"/>
    </row>
    <row r="58" spans="1:23" s="38" customFormat="1" ht="39" customHeight="1">
      <c r="A58" s="36" t="s">
        <v>84</v>
      </c>
      <c r="B58" s="44"/>
      <c r="C58" s="50">
        <v>0</v>
      </c>
      <c r="D58" s="50">
        <f t="shared" si="10"/>
        <v>0</v>
      </c>
      <c r="E58" s="50">
        <v>0</v>
      </c>
      <c r="F58" s="50">
        <v>0</v>
      </c>
      <c r="G58" s="50">
        <v>0</v>
      </c>
      <c r="H58" s="50">
        <f t="shared" si="6"/>
        <v>0</v>
      </c>
      <c r="I58" s="50">
        <v>0</v>
      </c>
      <c r="J58" s="50">
        <v>0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/>
      <c r="Q58" s="50">
        <f t="shared" si="8"/>
        <v>0</v>
      </c>
      <c r="R58" s="50">
        <v>0</v>
      </c>
      <c r="S58" s="50">
        <v>0</v>
      </c>
      <c r="T58" s="50">
        <v>0</v>
      </c>
      <c r="U58" s="50">
        <f t="shared" si="9"/>
        <v>0</v>
      </c>
      <c r="V58" s="39"/>
      <c r="W58" s="40"/>
    </row>
    <row r="59" spans="1:23" s="38" customFormat="1" ht="39" customHeight="1">
      <c r="A59" s="36" t="s">
        <v>85</v>
      </c>
      <c r="B59" s="44"/>
      <c r="C59" s="50"/>
      <c r="D59" s="50">
        <f t="shared" si="10"/>
        <v>0</v>
      </c>
      <c r="E59" s="50"/>
      <c r="F59" s="50"/>
      <c r="G59" s="50"/>
      <c r="H59" s="50">
        <f t="shared" si="6"/>
        <v>0</v>
      </c>
      <c r="I59" s="50"/>
      <c r="J59" s="50"/>
      <c r="K59" s="50"/>
      <c r="L59" s="50">
        <f t="shared" si="7"/>
        <v>0</v>
      </c>
      <c r="M59" s="50"/>
      <c r="N59" s="50"/>
      <c r="O59" s="50"/>
      <c r="P59" s="50"/>
      <c r="Q59" s="50">
        <f t="shared" si="8"/>
        <v>0</v>
      </c>
      <c r="R59" s="50"/>
      <c r="S59" s="50"/>
      <c r="T59" s="50"/>
      <c r="U59" s="50">
        <f t="shared" si="9"/>
        <v>0</v>
      </c>
      <c r="V59" s="39"/>
      <c r="W59" s="40"/>
    </row>
    <row r="60" spans="1:23" s="38" customFormat="1" ht="38.25" customHeight="1">
      <c r="A60" s="36" t="s">
        <v>86</v>
      </c>
      <c r="B60" s="44"/>
      <c r="C60" s="50"/>
      <c r="D60" s="50">
        <f t="shared" si="10"/>
        <v>0</v>
      </c>
      <c r="E60" s="50"/>
      <c r="F60" s="50"/>
      <c r="G60" s="50"/>
      <c r="H60" s="50">
        <f t="shared" si="6"/>
        <v>0</v>
      </c>
      <c r="I60" s="50"/>
      <c r="J60" s="50"/>
      <c r="K60" s="50"/>
      <c r="L60" s="50">
        <f t="shared" si="7"/>
        <v>0</v>
      </c>
      <c r="M60" s="50"/>
      <c r="N60" s="50"/>
      <c r="O60" s="50"/>
      <c r="P60" s="50"/>
      <c r="Q60" s="50">
        <f t="shared" si="8"/>
        <v>0</v>
      </c>
      <c r="R60" s="50"/>
      <c r="S60" s="50"/>
      <c r="T60" s="50"/>
      <c r="U60" s="50">
        <f t="shared" si="9"/>
        <v>0</v>
      </c>
      <c r="V60" s="39"/>
      <c r="W60" s="40"/>
    </row>
    <row r="61" spans="1:23" s="38" customFormat="1" ht="39" customHeight="1">
      <c r="A61" s="36" t="s">
        <v>87</v>
      </c>
      <c r="B61" s="44"/>
      <c r="C61" s="50"/>
      <c r="D61" s="50">
        <f t="shared" si="10"/>
        <v>0</v>
      </c>
      <c r="E61" s="50"/>
      <c r="F61" s="50"/>
      <c r="G61" s="50"/>
      <c r="H61" s="50">
        <f t="shared" si="6"/>
        <v>0</v>
      </c>
      <c r="I61" s="50"/>
      <c r="J61" s="50"/>
      <c r="K61" s="50"/>
      <c r="L61" s="50">
        <f t="shared" si="7"/>
        <v>0</v>
      </c>
      <c r="M61" s="50"/>
      <c r="N61" s="50"/>
      <c r="O61" s="50"/>
      <c r="P61" s="50"/>
      <c r="Q61" s="50">
        <f t="shared" si="8"/>
        <v>0</v>
      </c>
      <c r="R61" s="50"/>
      <c r="S61" s="50"/>
      <c r="T61" s="50"/>
      <c r="U61" s="50">
        <f t="shared" si="9"/>
        <v>0</v>
      </c>
      <c r="V61" s="39"/>
      <c r="W61" s="40"/>
    </row>
    <row r="62" spans="1:23" s="38" customFormat="1" ht="27" customHeight="1">
      <c r="A62" s="36" t="s">
        <v>103</v>
      </c>
      <c r="B62" s="44"/>
      <c r="C62" s="50">
        <v>0</v>
      </c>
      <c r="D62" s="50">
        <f t="shared" si="10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/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28.5" customHeight="1">
      <c r="A63" s="41" t="s">
        <v>52</v>
      </c>
      <c r="B63" s="44" t="s">
        <v>58</v>
      </c>
      <c r="C63" s="50">
        <f>C64+C65+C66+C67+C68+C69</f>
        <v>253295.9</v>
      </c>
      <c r="D63" s="50">
        <f>D64+D65+D66+D67+D68+D69</f>
        <v>251205.78999999998</v>
      </c>
      <c r="E63" s="50">
        <f>E64+E65+E66+E67+E68+E69</f>
        <v>7320.5199999999995</v>
      </c>
      <c r="F63" s="50">
        <f>F64+F65+F66+F67+F68+F69</f>
        <v>18882.779999999995</v>
      </c>
      <c r="G63" s="50">
        <f>G64+G65+G66+G67+G68+G69</f>
        <v>19119.620000000003</v>
      </c>
      <c r="H63" s="50">
        <f t="shared" si="6"/>
        <v>45322.92</v>
      </c>
      <c r="I63" s="50">
        <f>I64+I65+I66+I67+I68+I69</f>
        <v>24325.27</v>
      </c>
      <c r="J63" s="50">
        <f>J64+J65+J66+J67+J68+J69</f>
        <v>10463.65</v>
      </c>
      <c r="K63" s="50">
        <f>K64+K65+K66+K67+K68+K69</f>
        <v>17678.08</v>
      </c>
      <c r="L63" s="50">
        <f t="shared" si="7"/>
        <v>52467</v>
      </c>
      <c r="M63" s="50">
        <f>M64+M65+M66+M67+M68+M69</f>
        <v>17854.78</v>
      </c>
      <c r="N63" s="50">
        <f>N64+N65+N66+N67+N68+N69</f>
        <v>19521.5</v>
      </c>
      <c r="O63" s="50">
        <f>O64+O65+O66+O67+O68+O69</f>
        <v>20950.7</v>
      </c>
      <c r="P63" s="50"/>
      <c r="Q63" s="50">
        <f t="shared" si="8"/>
        <v>58326.979999999996</v>
      </c>
      <c r="R63" s="50">
        <f>R64+R65+R66+R67+R68+R69</f>
        <v>55617.6</v>
      </c>
      <c r="S63" s="50">
        <f>S64+S65+S66+S67+S68+S69</f>
        <v>20381.9</v>
      </c>
      <c r="T63" s="50">
        <f>T64+T65+T66+T67+T68+T69</f>
        <v>19089.39</v>
      </c>
      <c r="U63" s="50">
        <f t="shared" si="9"/>
        <v>95088.89</v>
      </c>
      <c r="V63" s="39"/>
      <c r="W63" s="40"/>
    </row>
    <row r="64" spans="1:23" s="38" customFormat="1" ht="35.25" customHeight="1">
      <c r="A64" s="36" t="s">
        <v>84</v>
      </c>
      <c r="B64" s="44"/>
      <c r="C64" s="50">
        <v>12285</v>
      </c>
      <c r="D64" s="50">
        <f aca="true" t="shared" si="11" ref="D64:D69">H64+L64+Q64+U64</f>
        <v>12285</v>
      </c>
      <c r="E64" s="50">
        <v>243.8</v>
      </c>
      <c r="F64" s="50">
        <v>911.8</v>
      </c>
      <c r="G64" s="50">
        <v>1275.6</v>
      </c>
      <c r="H64" s="50">
        <f t="shared" si="6"/>
        <v>2431.2</v>
      </c>
      <c r="I64" s="50">
        <v>879.2</v>
      </c>
      <c r="J64" s="50">
        <v>311.8</v>
      </c>
      <c r="K64" s="50">
        <v>968.7</v>
      </c>
      <c r="L64" s="50">
        <f t="shared" si="7"/>
        <v>2159.7</v>
      </c>
      <c r="M64" s="50">
        <v>845</v>
      </c>
      <c r="N64" s="50">
        <v>761.7</v>
      </c>
      <c r="O64" s="50">
        <v>647.2</v>
      </c>
      <c r="P64" s="50"/>
      <c r="Q64" s="50">
        <f t="shared" si="8"/>
        <v>2253.9</v>
      </c>
      <c r="R64" s="50">
        <v>2150.7</v>
      </c>
      <c r="S64" s="50">
        <v>2294.7</v>
      </c>
      <c r="T64" s="50">
        <v>994.8</v>
      </c>
      <c r="U64" s="50">
        <f t="shared" si="9"/>
        <v>5440.2</v>
      </c>
      <c r="V64" s="39"/>
      <c r="W64" s="40"/>
    </row>
    <row r="65" spans="1:23" s="38" customFormat="1" ht="41.25" customHeight="1">
      <c r="A65" s="36" t="s">
        <v>85</v>
      </c>
      <c r="B65" s="44"/>
      <c r="C65" s="50">
        <v>129771.6</v>
      </c>
      <c r="D65" s="50">
        <f t="shared" si="11"/>
        <v>130822.79999999999</v>
      </c>
      <c r="E65" s="50">
        <v>2727.5</v>
      </c>
      <c r="F65" s="50">
        <v>8784.9</v>
      </c>
      <c r="G65" s="50">
        <v>9190.2</v>
      </c>
      <c r="H65" s="50">
        <f t="shared" si="6"/>
        <v>20702.6</v>
      </c>
      <c r="I65" s="50">
        <v>10882.6</v>
      </c>
      <c r="J65" s="50">
        <v>3908.6</v>
      </c>
      <c r="K65" s="50">
        <v>11235.2</v>
      </c>
      <c r="L65" s="50">
        <f t="shared" si="7"/>
        <v>26026.4</v>
      </c>
      <c r="M65" s="50">
        <v>9901.5</v>
      </c>
      <c r="N65" s="50">
        <v>13992.5</v>
      </c>
      <c r="O65" s="50">
        <v>12175.4</v>
      </c>
      <c r="P65" s="50"/>
      <c r="Q65" s="50">
        <f>M65+N65+O65</f>
        <v>36069.4</v>
      </c>
      <c r="R65" s="50">
        <v>28820.4</v>
      </c>
      <c r="S65" s="50">
        <v>9602</v>
      </c>
      <c r="T65" s="50">
        <v>9602</v>
      </c>
      <c r="U65" s="50">
        <f t="shared" si="9"/>
        <v>48024.4</v>
      </c>
      <c r="V65" s="39"/>
      <c r="W65" s="40"/>
    </row>
    <row r="66" spans="1:23" s="38" customFormat="1" ht="36.75" customHeight="1">
      <c r="A66" s="36" t="s">
        <v>86</v>
      </c>
      <c r="B66" s="44"/>
      <c r="C66" s="50">
        <v>100641.9</v>
      </c>
      <c r="D66" s="50">
        <f t="shared" si="11"/>
        <v>97498.09</v>
      </c>
      <c r="E66" s="50">
        <v>4166.32</v>
      </c>
      <c r="F66" s="50">
        <v>8540.38</v>
      </c>
      <c r="G66" s="50">
        <v>7727.62</v>
      </c>
      <c r="H66" s="50">
        <f t="shared" si="6"/>
        <v>20434.32</v>
      </c>
      <c r="I66" s="50">
        <v>11735.57</v>
      </c>
      <c r="J66" s="50">
        <v>5686.15</v>
      </c>
      <c r="K66" s="50">
        <v>4736.18</v>
      </c>
      <c r="L66" s="50">
        <f>I66+J66+K66</f>
        <v>22157.9</v>
      </c>
      <c r="M66" s="50">
        <v>4901.38</v>
      </c>
      <c r="N66" s="50">
        <v>5615.8</v>
      </c>
      <c r="O66" s="50">
        <v>6080.3</v>
      </c>
      <c r="P66" s="50"/>
      <c r="Q66" s="50">
        <f t="shared" si="8"/>
        <v>16597.48</v>
      </c>
      <c r="R66" s="50">
        <v>23055.1</v>
      </c>
      <c r="S66" s="50">
        <v>7794.2</v>
      </c>
      <c r="T66" s="50">
        <v>7459.09</v>
      </c>
      <c r="U66" s="50">
        <f t="shared" si="9"/>
        <v>38308.39</v>
      </c>
      <c r="V66" s="39"/>
      <c r="W66" s="40"/>
    </row>
    <row r="67" spans="1:23" s="38" customFormat="1" ht="37.5" customHeight="1">
      <c r="A67" s="36" t="s">
        <v>87</v>
      </c>
      <c r="B67" s="44"/>
      <c r="C67" s="50">
        <v>7778.4</v>
      </c>
      <c r="D67" s="50">
        <f t="shared" si="11"/>
        <v>7780.900000000001</v>
      </c>
      <c r="E67" s="50">
        <v>148.5</v>
      </c>
      <c r="F67" s="50">
        <v>544.6</v>
      </c>
      <c r="G67" s="50">
        <v>790.7</v>
      </c>
      <c r="H67" s="50">
        <f>E67+F67+G67</f>
        <v>1483.8000000000002</v>
      </c>
      <c r="I67" s="50">
        <v>660.1</v>
      </c>
      <c r="J67" s="50">
        <v>470.7</v>
      </c>
      <c r="K67" s="50">
        <v>598.4</v>
      </c>
      <c r="L67" s="50">
        <f t="shared" si="7"/>
        <v>1729.1999999999998</v>
      </c>
      <c r="M67" s="50">
        <v>574.1</v>
      </c>
      <c r="N67" s="50">
        <v>548.8</v>
      </c>
      <c r="O67" s="50">
        <v>424.2</v>
      </c>
      <c r="P67" s="50"/>
      <c r="Q67" s="50">
        <f t="shared" si="8"/>
        <v>1547.1000000000001</v>
      </c>
      <c r="R67" s="50">
        <v>1509.3</v>
      </c>
      <c r="S67" s="50">
        <v>585</v>
      </c>
      <c r="T67" s="50">
        <v>926.5</v>
      </c>
      <c r="U67" s="50">
        <f t="shared" si="9"/>
        <v>3020.8</v>
      </c>
      <c r="V67" s="39"/>
      <c r="W67" s="40"/>
    </row>
    <row r="68" spans="1:23" s="38" customFormat="1" ht="32.25" customHeight="1">
      <c r="A68" s="36" t="s">
        <v>103</v>
      </c>
      <c r="B68" s="44"/>
      <c r="C68" s="50">
        <v>1273</v>
      </c>
      <c r="D68" s="50">
        <f t="shared" si="11"/>
        <v>1273</v>
      </c>
      <c r="E68" s="50">
        <v>34.4</v>
      </c>
      <c r="F68" s="50">
        <v>101.1</v>
      </c>
      <c r="G68" s="50">
        <v>135.5</v>
      </c>
      <c r="H68" s="50">
        <f>E68+F68+G68</f>
        <v>271</v>
      </c>
      <c r="I68" s="50">
        <v>167.8</v>
      </c>
      <c r="J68" s="50">
        <v>86.4</v>
      </c>
      <c r="K68" s="50">
        <v>139.6</v>
      </c>
      <c r="L68" s="50">
        <f>I68+J68+K68</f>
        <v>393.8</v>
      </c>
      <c r="M68" s="50">
        <v>86.8</v>
      </c>
      <c r="N68" s="50">
        <v>122.2</v>
      </c>
      <c r="O68" s="50">
        <v>104.1</v>
      </c>
      <c r="P68" s="50"/>
      <c r="Q68" s="50">
        <f>M68+N68+O68</f>
        <v>313.1</v>
      </c>
      <c r="R68" s="50">
        <v>82.1</v>
      </c>
      <c r="S68" s="50">
        <v>106</v>
      </c>
      <c r="T68" s="50">
        <v>107</v>
      </c>
      <c r="U68" s="50">
        <f>R68+S68+T68</f>
        <v>295.1</v>
      </c>
      <c r="V68" s="39"/>
      <c r="W68" s="40"/>
    </row>
    <row r="69" spans="1:23" s="38" customFormat="1" ht="28.5" customHeight="1">
      <c r="A69" s="36" t="s">
        <v>104</v>
      </c>
      <c r="B69" s="44"/>
      <c r="C69" s="50">
        <v>1546</v>
      </c>
      <c r="D69" s="50">
        <f t="shared" si="11"/>
        <v>1546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>
        <v>1546</v>
      </c>
      <c r="N69" s="50">
        <v>-1519.5</v>
      </c>
      <c r="O69" s="50">
        <v>1519.5</v>
      </c>
      <c r="P69" s="50"/>
      <c r="Q69" s="50">
        <f>M69+N69+O69</f>
        <v>1546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59</v>
      </c>
      <c r="B70" s="44" t="s">
        <v>60</v>
      </c>
      <c r="C70" s="50">
        <f>C21-C37</f>
        <v>-32069.599999999977</v>
      </c>
      <c r="D70" s="50">
        <f>D21-D37</f>
        <v>-26138.51000000001</v>
      </c>
      <c r="E70" s="50">
        <f aca="true" t="shared" si="12" ref="E70:T70">E21-E37</f>
        <v>23205.100000000002</v>
      </c>
      <c r="F70" s="50">
        <f t="shared" si="12"/>
        <v>8149.209999999992</v>
      </c>
      <c r="G70" s="50">
        <f t="shared" si="12"/>
        <v>4115.750000000015</v>
      </c>
      <c r="H70" s="50">
        <f t="shared" si="6"/>
        <v>35470.06000000001</v>
      </c>
      <c r="I70" s="50">
        <f t="shared" si="12"/>
        <v>-32164.530000000013</v>
      </c>
      <c r="J70" s="50">
        <f t="shared" si="12"/>
        <v>6818.319999999992</v>
      </c>
      <c r="K70" s="50">
        <f t="shared" si="12"/>
        <v>30472</v>
      </c>
      <c r="L70" s="50">
        <f t="shared" si="7"/>
        <v>5125.789999999979</v>
      </c>
      <c r="M70" s="50">
        <f t="shared" si="12"/>
        <v>10755.480000000003</v>
      </c>
      <c r="N70" s="50">
        <f t="shared" si="12"/>
        <v>13265.949999999997</v>
      </c>
      <c r="O70" s="50">
        <f t="shared" si="12"/>
        <v>6536.709999999992</v>
      </c>
      <c r="P70" s="50">
        <f t="shared" si="12"/>
        <v>659572.03</v>
      </c>
      <c r="Q70" s="50">
        <f t="shared" si="8"/>
        <v>30558.139999999992</v>
      </c>
      <c r="R70" s="50">
        <f t="shared" si="12"/>
        <v>-89837.91</v>
      </c>
      <c r="S70" s="50">
        <f t="shared" si="12"/>
        <v>-4659.0899999999965</v>
      </c>
      <c r="T70" s="50">
        <f t="shared" si="12"/>
        <v>-2795.5000000000073</v>
      </c>
      <c r="U70" s="50">
        <f t="shared" si="9"/>
        <v>-97292.5</v>
      </c>
      <c r="V70" s="37"/>
    </row>
    <row r="71" spans="1:22" s="38" customFormat="1" ht="34.5" customHeight="1">
      <c r="A71" s="41" t="s">
        <v>61</v>
      </c>
      <c r="B71" s="44" t="s">
        <v>62</v>
      </c>
      <c r="C71" s="50">
        <f aca="true" t="shared" si="13" ref="C71:G76">C77+C89</f>
        <v>32069.609999999986</v>
      </c>
      <c r="D71" s="50">
        <f t="shared" si="13"/>
        <v>26138.550000000047</v>
      </c>
      <c r="E71" s="50">
        <f t="shared" si="13"/>
        <v>-23205.049999999996</v>
      </c>
      <c r="F71" s="50">
        <f t="shared" si="13"/>
        <v>-8149.209999999992</v>
      </c>
      <c r="G71" s="50">
        <f t="shared" si="13"/>
        <v>-4115.75</v>
      </c>
      <c r="H71" s="50">
        <f>E71+F71+G71</f>
        <v>-35470.00999999999</v>
      </c>
      <c r="I71" s="50">
        <f aca="true" t="shared" si="14" ref="I71:O71">I77+I89</f>
        <v>32164.530000000006</v>
      </c>
      <c r="J71" s="50">
        <f t="shared" si="14"/>
        <v>-6818.319999999992</v>
      </c>
      <c r="K71" s="50">
        <f t="shared" si="14"/>
        <v>-30471.999999999985</v>
      </c>
      <c r="L71" s="50">
        <f t="shared" si="14"/>
        <v>-5125.789999999979</v>
      </c>
      <c r="M71" s="50">
        <f t="shared" si="14"/>
        <v>-10755.479999999996</v>
      </c>
      <c r="N71" s="50">
        <f t="shared" si="14"/>
        <v>-13265.94999999999</v>
      </c>
      <c r="O71" s="50">
        <f t="shared" si="14"/>
        <v>-6536.6999999999825</v>
      </c>
      <c r="P71" s="50"/>
      <c r="Q71" s="50">
        <f aca="true" t="shared" si="15" ref="Q71:U76">Q77+Q89</f>
        <v>-30558.129999999976</v>
      </c>
      <c r="R71" s="50">
        <f t="shared" si="15"/>
        <v>89837.90999999997</v>
      </c>
      <c r="S71" s="50">
        <f t="shared" si="15"/>
        <v>4659.0899999999965</v>
      </c>
      <c r="T71" s="50">
        <f t="shared" si="15"/>
        <v>2795.4799999999886</v>
      </c>
      <c r="U71" s="50">
        <f t="shared" si="15"/>
        <v>97292.47999999998</v>
      </c>
      <c r="V71" s="37"/>
    </row>
    <row r="72" spans="1:22" s="38" customFormat="1" ht="34.5" customHeight="1">
      <c r="A72" s="36" t="s">
        <v>84</v>
      </c>
      <c r="B72" s="44"/>
      <c r="C72" s="50">
        <f t="shared" si="13"/>
        <v>-151417.2</v>
      </c>
      <c r="D72" s="50">
        <f t="shared" si="13"/>
        <v>-151417.2</v>
      </c>
      <c r="E72" s="50">
        <f t="shared" si="13"/>
        <v>-11053.1</v>
      </c>
      <c r="F72" s="50">
        <f t="shared" si="13"/>
        <v>-8448.9</v>
      </c>
      <c r="G72" s="50">
        <f t="shared" si="13"/>
        <v>-8396.499999999998</v>
      </c>
      <c r="H72" s="50">
        <f>H78+H90</f>
        <v>-27898.5</v>
      </c>
      <c r="I72" s="50">
        <f aca="true" t="shared" si="16" ref="I72:O72">I78+I90</f>
        <v>-9394.400000000001</v>
      </c>
      <c r="J72" s="50">
        <f t="shared" si="16"/>
        <v>-9610.400000000001</v>
      </c>
      <c r="K72" s="50">
        <f t="shared" si="16"/>
        <v>-10311.7</v>
      </c>
      <c r="L72" s="50">
        <f t="shared" si="16"/>
        <v>-29316.500000000004</v>
      </c>
      <c r="M72" s="50">
        <f t="shared" si="16"/>
        <v>-17049.5</v>
      </c>
      <c r="N72" s="50">
        <f t="shared" si="16"/>
        <v>-11667.8</v>
      </c>
      <c r="O72" s="50">
        <f t="shared" si="16"/>
        <v>-12915.7</v>
      </c>
      <c r="P72" s="50"/>
      <c r="Q72" s="50">
        <f t="shared" si="15"/>
        <v>-41633</v>
      </c>
      <c r="R72" s="50">
        <f t="shared" si="15"/>
        <v>-15227.7</v>
      </c>
      <c r="S72" s="50">
        <f t="shared" si="15"/>
        <v>-15381.8</v>
      </c>
      <c r="T72" s="50">
        <f t="shared" si="15"/>
        <v>-21959.7</v>
      </c>
      <c r="U72" s="50">
        <f t="shared" si="15"/>
        <v>-52569.2</v>
      </c>
      <c r="V72" s="37"/>
    </row>
    <row r="73" spans="1:22" s="38" customFormat="1" ht="36.75" customHeight="1">
      <c r="A73" s="36" t="s">
        <v>85</v>
      </c>
      <c r="B73" s="44"/>
      <c r="C73" s="50">
        <v>39412.4</v>
      </c>
      <c r="D73" s="50">
        <f t="shared" si="13"/>
        <v>26689.00000000003</v>
      </c>
      <c r="E73" s="50">
        <f t="shared" si="13"/>
        <v>-11872.5</v>
      </c>
      <c r="F73" s="50">
        <f t="shared" si="13"/>
        <v>-20378.1</v>
      </c>
      <c r="G73" s="50">
        <f t="shared" si="13"/>
        <v>-6381.9</v>
      </c>
      <c r="H73" s="50">
        <f>H79+H91</f>
        <v>-38632.5</v>
      </c>
      <c r="I73" s="50">
        <f aca="true" t="shared" si="17" ref="I73:O73">I79+I91</f>
        <v>-4017.3999999999996</v>
      </c>
      <c r="J73" s="50">
        <f t="shared" si="17"/>
        <v>-10892.4</v>
      </c>
      <c r="K73" s="50">
        <f t="shared" si="17"/>
        <v>-4471.5999999999985</v>
      </c>
      <c r="L73" s="50">
        <f t="shared" si="17"/>
        <v>-19381.4</v>
      </c>
      <c r="M73" s="50">
        <f t="shared" si="17"/>
        <v>1361.300000000001</v>
      </c>
      <c r="N73" s="50">
        <f t="shared" si="17"/>
        <v>-4184.399999999998</v>
      </c>
      <c r="O73" s="50">
        <f t="shared" si="17"/>
        <v>18936.5</v>
      </c>
      <c r="P73" s="50"/>
      <c r="Q73" s="50">
        <f t="shared" si="15"/>
        <v>16113.400000000009</v>
      </c>
      <c r="R73" s="50">
        <f t="shared" si="15"/>
        <v>62233.3</v>
      </c>
      <c r="S73" s="50">
        <f t="shared" si="15"/>
        <v>3177.5999999999985</v>
      </c>
      <c r="T73" s="50">
        <f t="shared" si="15"/>
        <v>3178.5999999999985</v>
      </c>
      <c r="U73" s="50">
        <f t="shared" si="15"/>
        <v>68589.5</v>
      </c>
      <c r="V73" s="37"/>
    </row>
    <row r="74" spans="1:22" s="38" customFormat="1" ht="34.5" customHeight="1">
      <c r="A74" s="36" t="s">
        <v>86</v>
      </c>
      <c r="B74" s="44"/>
      <c r="C74" s="50">
        <v>434888.8</v>
      </c>
      <c r="D74" s="50">
        <f t="shared" si="13"/>
        <v>402944.47</v>
      </c>
      <c r="E74" s="50">
        <f t="shared" si="13"/>
        <v>17798.449999999997</v>
      </c>
      <c r="F74" s="50">
        <f t="shared" si="13"/>
        <v>43640.91</v>
      </c>
      <c r="G74" s="50">
        <f t="shared" si="13"/>
        <v>40499.63</v>
      </c>
      <c r="H74" s="50">
        <f>H80+H92</f>
        <v>101938.98999999999</v>
      </c>
      <c r="I74" s="50">
        <f aca="true" t="shared" si="18" ref="I74:O74">I80+I92</f>
        <v>64649.03</v>
      </c>
      <c r="J74" s="50">
        <f t="shared" si="18"/>
        <v>33250.78</v>
      </c>
      <c r="K74" s="50">
        <f t="shared" si="18"/>
        <v>40943.53</v>
      </c>
      <c r="L74" s="50">
        <f t="shared" si="18"/>
        <v>138843.34</v>
      </c>
      <c r="M74" s="50">
        <f t="shared" si="18"/>
        <v>14399.119999999999</v>
      </c>
      <c r="N74" s="50">
        <f t="shared" si="18"/>
        <v>16986.95</v>
      </c>
      <c r="O74" s="50">
        <f t="shared" si="18"/>
        <v>11365.400000000001</v>
      </c>
      <c r="P74" s="50"/>
      <c r="Q74" s="50">
        <f t="shared" si="15"/>
        <v>42751.47</v>
      </c>
      <c r="R74" s="50">
        <f t="shared" si="15"/>
        <v>69682.79999999999</v>
      </c>
      <c r="S74" s="50">
        <f t="shared" si="15"/>
        <v>26390.699999999997</v>
      </c>
      <c r="T74" s="50">
        <f t="shared" si="15"/>
        <v>23337.17</v>
      </c>
      <c r="U74" s="50">
        <f t="shared" si="15"/>
        <v>119410.67000000001</v>
      </c>
      <c r="V74" s="37"/>
    </row>
    <row r="75" spans="1:22" s="38" customFormat="1" ht="34.5" customHeight="1">
      <c r="A75" s="36" t="s">
        <v>87</v>
      </c>
      <c r="B75" s="44"/>
      <c r="C75" s="50">
        <f t="shared" si="13"/>
        <v>-149234.03</v>
      </c>
      <c r="D75" s="50">
        <f t="shared" si="13"/>
        <v>-150504.42</v>
      </c>
      <c r="E75" s="50">
        <f t="shared" si="13"/>
        <v>-11712.8</v>
      </c>
      <c r="F75" s="50">
        <f t="shared" si="13"/>
        <v>-15066.02</v>
      </c>
      <c r="G75" s="50">
        <f t="shared" si="13"/>
        <v>-23592.18</v>
      </c>
      <c r="H75" s="50">
        <f>H81+H93</f>
        <v>-50370.999999999985</v>
      </c>
      <c r="I75" s="50">
        <f aca="true" t="shared" si="19" ref="I75:O75">I81+I93</f>
        <v>-11573.1</v>
      </c>
      <c r="J75" s="50">
        <f t="shared" si="19"/>
        <v>-17595.6</v>
      </c>
      <c r="K75" s="50">
        <f t="shared" si="19"/>
        <v>-50181.03</v>
      </c>
      <c r="L75" s="50">
        <f t="shared" si="19"/>
        <v>-79349.72999999998</v>
      </c>
      <c r="M75" s="50">
        <f t="shared" si="19"/>
        <v>-4718.200000000001</v>
      </c>
      <c r="N75" s="50">
        <f t="shared" si="19"/>
        <v>-8980.2</v>
      </c>
      <c r="O75" s="50">
        <f t="shared" si="19"/>
        <v>-17378.300000000003</v>
      </c>
      <c r="P75" s="50"/>
      <c r="Q75" s="50">
        <f t="shared" si="15"/>
        <v>-31076.700000000004</v>
      </c>
      <c r="R75" s="50">
        <f t="shared" si="15"/>
        <v>9692.71</v>
      </c>
      <c r="S75" s="50">
        <f t="shared" si="15"/>
        <v>-3911.8099999999995</v>
      </c>
      <c r="T75" s="50">
        <f t="shared" si="15"/>
        <v>4512.11</v>
      </c>
      <c r="U75" s="50">
        <f t="shared" si="15"/>
        <v>10293.010000000002</v>
      </c>
      <c r="V75" s="37"/>
    </row>
    <row r="76" spans="1:22" s="38" customFormat="1" ht="26.25" customHeight="1">
      <c r="A76" s="36" t="s">
        <v>103</v>
      </c>
      <c r="B76" s="44"/>
      <c r="C76" s="50">
        <f t="shared" si="13"/>
        <v>-102807.4</v>
      </c>
      <c r="D76" s="50">
        <f t="shared" si="13"/>
        <v>-102807.3</v>
      </c>
      <c r="E76" s="50">
        <f t="shared" si="13"/>
        <v>-6365.1</v>
      </c>
      <c r="F76" s="50">
        <f t="shared" si="13"/>
        <v>-7689.099999999999</v>
      </c>
      <c r="G76" s="50">
        <f t="shared" si="13"/>
        <v>-6140.8</v>
      </c>
      <c r="H76" s="50">
        <f>H82+H94</f>
        <v>-20195</v>
      </c>
      <c r="I76" s="50">
        <f aca="true" t="shared" si="20" ref="I76:O76">I82+I94</f>
        <v>-7499.599999999999</v>
      </c>
      <c r="J76" s="50">
        <f t="shared" si="20"/>
        <v>-1970.6999999999998</v>
      </c>
      <c r="K76" s="50">
        <f t="shared" si="20"/>
        <v>-6451.2</v>
      </c>
      <c r="L76" s="50">
        <f t="shared" si="20"/>
        <v>-15921.5</v>
      </c>
      <c r="M76" s="50">
        <f t="shared" si="20"/>
        <v>-6294.2</v>
      </c>
      <c r="N76" s="50">
        <f t="shared" si="20"/>
        <v>-3901</v>
      </c>
      <c r="O76" s="50">
        <f t="shared" si="20"/>
        <v>-8064.099999999999</v>
      </c>
      <c r="P76" s="50"/>
      <c r="Q76" s="50">
        <f t="shared" si="15"/>
        <v>-18259.300000000003</v>
      </c>
      <c r="R76" s="50">
        <f t="shared" si="15"/>
        <v>-36543.200000000004</v>
      </c>
      <c r="S76" s="50">
        <f t="shared" si="15"/>
        <v>-5615.6</v>
      </c>
      <c r="T76" s="50">
        <f t="shared" si="15"/>
        <v>-6272.7</v>
      </c>
      <c r="U76" s="50">
        <f t="shared" si="15"/>
        <v>-48431.5</v>
      </c>
      <c r="V76" s="37"/>
    </row>
    <row r="77" spans="1:22" s="38" customFormat="1" ht="36.75" customHeight="1">
      <c r="A77" s="41" t="s">
        <v>63</v>
      </c>
      <c r="B77" s="44" t="s">
        <v>64</v>
      </c>
      <c r="C77" s="50">
        <f>C78+C79+C80+C81+C82+C83+C84</f>
        <v>-924684.53</v>
      </c>
      <c r="D77" s="50">
        <f aca="true" t="shared" si="21" ref="D77:D84">H77+L77+Q77+U77</f>
        <v>-925096.02</v>
      </c>
      <c r="E77" s="50">
        <f>E79+E80+E81+E82+E78+E83+E84</f>
        <v>-54072.7</v>
      </c>
      <c r="F77" s="50">
        <f>F79+F80+F81+F82+F78+F83+F84</f>
        <v>-78551.62</v>
      </c>
      <c r="G77" s="50">
        <f>G79+G80+G81+G82+G78+G83+G84</f>
        <v>-80119.68</v>
      </c>
      <c r="H77" s="50">
        <f aca="true" t="shared" si="22" ref="H77:H82">E77+F77+G77</f>
        <v>-212744</v>
      </c>
      <c r="I77" s="50">
        <f>I78+I79+I80+I81+I82+I83+I84</f>
        <v>-60763.4</v>
      </c>
      <c r="J77" s="50">
        <f>J79+J80+J81+J82+J78+J83+J84</f>
        <v>-57464.399999999994</v>
      </c>
      <c r="K77" s="50">
        <f>K79+K80+K81+K82+K78+K83+K84</f>
        <v>-102317.12999999999</v>
      </c>
      <c r="L77" s="50">
        <f aca="true" t="shared" si="23" ref="L77:L82">I77+J77+K77</f>
        <v>-220544.93</v>
      </c>
      <c r="M77" s="50">
        <f>M79+M80+M81+M82+M78+M83+M84</f>
        <v>-64359.3</v>
      </c>
      <c r="N77" s="50">
        <f>N79+N80+N81+N82+N78+N83+N84</f>
        <v>-69740.4</v>
      </c>
      <c r="O77" s="50">
        <f>O79+O80+O81+O82+O78+O83+O84</f>
        <v>-92183.4</v>
      </c>
      <c r="P77" s="50"/>
      <c r="Q77" s="50">
        <f aca="true" t="shared" si="24" ref="Q77:Q82">M77+N77+O77</f>
        <v>-226283.1</v>
      </c>
      <c r="R77" s="50">
        <f>R79+R80+R81+R82+R78+R83+R84</f>
        <v>-139188.69</v>
      </c>
      <c r="S77" s="50">
        <f>S79+S80+S81+S82+S78+S83+S84</f>
        <v>-63095.81</v>
      </c>
      <c r="T77" s="50">
        <f>T79+T80+T81+T82+T78+T83+T84</f>
        <v>-63239.49</v>
      </c>
      <c r="U77" s="50">
        <f aca="true" t="shared" si="25" ref="U77:U84">R77+S77+T77</f>
        <v>-265523.99</v>
      </c>
      <c r="V77" s="37"/>
    </row>
    <row r="78" spans="1:22" s="38" customFormat="1" ht="36" customHeight="1">
      <c r="A78" s="36" t="s">
        <v>84</v>
      </c>
      <c r="B78" s="43"/>
      <c r="C78" s="49">
        <v>-210567</v>
      </c>
      <c r="D78" s="49">
        <f t="shared" si="21"/>
        <v>-210567</v>
      </c>
      <c r="E78" s="49">
        <v>-13976</v>
      </c>
      <c r="F78" s="49">
        <v>-13373.5</v>
      </c>
      <c r="G78" s="49">
        <v>-16574.1</v>
      </c>
      <c r="H78" s="50">
        <f t="shared" si="22"/>
        <v>-43923.6</v>
      </c>
      <c r="I78" s="49">
        <v>-15742.6</v>
      </c>
      <c r="J78" s="49">
        <v>-13684.2</v>
      </c>
      <c r="K78" s="49">
        <v>-15279.4</v>
      </c>
      <c r="L78" s="50">
        <f t="shared" si="23"/>
        <v>-44706.200000000004</v>
      </c>
      <c r="M78" s="49">
        <v>-20690.2</v>
      </c>
      <c r="N78" s="49">
        <v>-15474.1</v>
      </c>
      <c r="O78" s="49">
        <v>-16277.7</v>
      </c>
      <c r="P78" s="49"/>
      <c r="Q78" s="50">
        <f t="shared" si="24"/>
        <v>-52442</v>
      </c>
      <c r="R78" s="49">
        <v>-23616.2</v>
      </c>
      <c r="S78" s="49">
        <v>-20344</v>
      </c>
      <c r="T78" s="49">
        <v>-25535</v>
      </c>
      <c r="U78" s="50">
        <f t="shared" si="25"/>
        <v>-69495.2</v>
      </c>
      <c r="V78" s="37"/>
    </row>
    <row r="79" spans="1:22" s="38" customFormat="1" ht="38.25" customHeight="1">
      <c r="A79" s="36" t="s">
        <v>84</v>
      </c>
      <c r="B79" s="44"/>
      <c r="C79" s="50">
        <v>-179437.2</v>
      </c>
      <c r="D79" s="50">
        <f t="shared" si="21"/>
        <v>-185368.19999999998</v>
      </c>
      <c r="E79" s="49">
        <v>-14600</v>
      </c>
      <c r="F79" s="49">
        <v>-29165</v>
      </c>
      <c r="G79" s="49">
        <v>-15572.1</v>
      </c>
      <c r="H79" s="50">
        <f>E79+F79+G79</f>
        <v>-59337.1</v>
      </c>
      <c r="I79" s="49">
        <v>-14900</v>
      </c>
      <c r="J79" s="49">
        <v>-14801</v>
      </c>
      <c r="K79" s="49">
        <v>-15710.3</v>
      </c>
      <c r="L79" s="50">
        <f>I79+J79+K79</f>
        <v>-45411.3</v>
      </c>
      <c r="M79" s="49">
        <v>-15121.9</v>
      </c>
      <c r="N79" s="49">
        <v>-20812.3</v>
      </c>
      <c r="O79" s="49">
        <v>-14602</v>
      </c>
      <c r="P79" s="49"/>
      <c r="Q79" s="50">
        <f>M79+N79+O79</f>
        <v>-50536.2</v>
      </c>
      <c r="R79" s="49">
        <v>-878.6</v>
      </c>
      <c r="S79" s="49">
        <v>-14603</v>
      </c>
      <c r="T79" s="49">
        <v>-14602</v>
      </c>
      <c r="U79" s="50">
        <f>R79+S79+T79</f>
        <v>-30083.6</v>
      </c>
      <c r="V79" s="37"/>
    </row>
    <row r="80" spans="1:22" s="38" customFormat="1" ht="37.5" customHeight="1">
      <c r="A80" s="36" t="s">
        <v>85</v>
      </c>
      <c r="B80" s="44"/>
      <c r="C80" s="50">
        <v>-143519.8</v>
      </c>
      <c r="D80" s="50">
        <f t="shared" si="21"/>
        <v>-136727.5</v>
      </c>
      <c r="E80" s="50">
        <v>-1913.9</v>
      </c>
      <c r="F80" s="50">
        <v>-2681.1</v>
      </c>
      <c r="G80" s="50">
        <v>-5442</v>
      </c>
      <c r="H80" s="50">
        <f t="shared" si="22"/>
        <v>-10037</v>
      </c>
      <c r="I80" s="50">
        <v>-3508.2</v>
      </c>
      <c r="J80" s="50">
        <v>-2137.1</v>
      </c>
      <c r="K80" s="50">
        <v>-4383.5</v>
      </c>
      <c r="L80" s="50">
        <f t="shared" si="23"/>
        <v>-10028.8</v>
      </c>
      <c r="M80" s="50">
        <v>-11037.5</v>
      </c>
      <c r="N80" s="50">
        <v>-13215.2</v>
      </c>
      <c r="O80" s="50">
        <v>-26529.1</v>
      </c>
      <c r="P80" s="50"/>
      <c r="Q80" s="50">
        <f t="shared" si="24"/>
        <v>-50781.8</v>
      </c>
      <c r="R80" s="50">
        <v>-43922.4</v>
      </c>
      <c r="S80" s="50">
        <v>-10057.5</v>
      </c>
      <c r="T80" s="50">
        <v>-11900</v>
      </c>
      <c r="U80" s="50">
        <f t="shared" si="25"/>
        <v>-65879.9</v>
      </c>
      <c r="V80" s="37"/>
    </row>
    <row r="81" spans="1:22" s="38" customFormat="1" ht="35.25" customHeight="1">
      <c r="A81" s="36" t="s">
        <v>86</v>
      </c>
      <c r="B81" s="44"/>
      <c r="C81" s="50">
        <v>-286768.13</v>
      </c>
      <c r="D81" s="50">
        <f t="shared" si="21"/>
        <v>-288041.02</v>
      </c>
      <c r="E81" s="50">
        <v>-17183.3</v>
      </c>
      <c r="F81" s="50">
        <v>-25333.82</v>
      </c>
      <c r="G81" s="50">
        <v>-36151.18</v>
      </c>
      <c r="H81" s="53">
        <f t="shared" si="22"/>
        <v>-78668.29999999999</v>
      </c>
      <c r="I81" s="50">
        <v>-18945.2</v>
      </c>
      <c r="J81" s="50">
        <v>-24785</v>
      </c>
      <c r="K81" s="50">
        <v>-60353.13</v>
      </c>
      <c r="L81" s="50">
        <f>I81+J81+K81</f>
        <v>-104083.32999999999</v>
      </c>
      <c r="M81" s="50">
        <v>-11128.7</v>
      </c>
      <c r="N81" s="50">
        <v>-16215.6</v>
      </c>
      <c r="O81" s="50">
        <v>-26606.4</v>
      </c>
      <c r="P81" s="50"/>
      <c r="Q81" s="50">
        <f t="shared" si="24"/>
        <v>-53950.700000000004</v>
      </c>
      <c r="R81" s="50">
        <v>-34146.19</v>
      </c>
      <c r="S81" s="50">
        <v>-12369.71</v>
      </c>
      <c r="T81" s="50">
        <v>-4822.79</v>
      </c>
      <c r="U81" s="50">
        <f t="shared" si="25"/>
        <v>-51338.69</v>
      </c>
      <c r="V81" s="37"/>
    </row>
    <row r="82" spans="1:22" s="38" customFormat="1" ht="35.25" customHeight="1">
      <c r="A82" s="36" t="s">
        <v>87</v>
      </c>
      <c r="B82" s="44"/>
      <c r="C82" s="50">
        <v>-104080.4</v>
      </c>
      <c r="D82" s="50">
        <f t="shared" si="21"/>
        <v>-104080.3</v>
      </c>
      <c r="E82" s="50">
        <v>-6399.5</v>
      </c>
      <c r="F82" s="50">
        <v>-7790.2</v>
      </c>
      <c r="G82" s="50">
        <v>-6276.3</v>
      </c>
      <c r="H82" s="50">
        <f t="shared" si="22"/>
        <v>-20466</v>
      </c>
      <c r="I82" s="50">
        <v>-7667.4</v>
      </c>
      <c r="J82" s="50">
        <v>-2057.1</v>
      </c>
      <c r="K82" s="50">
        <v>-6590.8</v>
      </c>
      <c r="L82" s="50">
        <f t="shared" si="23"/>
        <v>-16315.3</v>
      </c>
      <c r="M82" s="50">
        <v>-6381</v>
      </c>
      <c r="N82" s="50">
        <v>-4023.2</v>
      </c>
      <c r="O82" s="50">
        <v>-8168.2</v>
      </c>
      <c r="P82" s="50"/>
      <c r="Q82" s="50">
        <f t="shared" si="24"/>
        <v>-18572.4</v>
      </c>
      <c r="R82" s="50">
        <v>-36625.3</v>
      </c>
      <c r="S82" s="50">
        <v>-5721.6</v>
      </c>
      <c r="T82" s="50">
        <v>-6379.7</v>
      </c>
      <c r="U82" s="50">
        <f t="shared" si="25"/>
        <v>-48726.6</v>
      </c>
      <c r="V82" s="37"/>
    </row>
    <row r="83" spans="1:22" s="38" customFormat="1" ht="28.5" customHeight="1">
      <c r="A83" s="36" t="s">
        <v>103</v>
      </c>
      <c r="B83" s="44"/>
      <c r="C83" s="50">
        <v>-312</v>
      </c>
      <c r="D83" s="50">
        <f t="shared" si="21"/>
        <v>-312</v>
      </c>
      <c r="E83" s="50">
        <v>0</v>
      </c>
      <c r="F83" s="50">
        <v>-208</v>
      </c>
      <c r="G83" s="50">
        <v>-104</v>
      </c>
      <c r="H83" s="50">
        <f>E83+F83+G83</f>
        <v>-312</v>
      </c>
      <c r="I83" s="50">
        <v>0</v>
      </c>
      <c r="J83" s="50">
        <v>0</v>
      </c>
      <c r="K83" s="50">
        <v>0</v>
      </c>
      <c r="L83" s="50">
        <f>I83+J83+K83</f>
        <v>0</v>
      </c>
      <c r="M83" s="50">
        <v>0</v>
      </c>
      <c r="N83" s="50">
        <v>0</v>
      </c>
      <c r="O83" s="50">
        <v>0</v>
      </c>
      <c r="P83" s="50"/>
      <c r="Q83" s="50">
        <f>M83+N83+O83</f>
        <v>0</v>
      </c>
      <c r="R83" s="50">
        <v>0</v>
      </c>
      <c r="S83" s="50">
        <v>0</v>
      </c>
      <c r="T83" s="50">
        <v>0</v>
      </c>
      <c r="U83" s="50">
        <f t="shared" si="25"/>
        <v>0</v>
      </c>
      <c r="V83" s="37"/>
    </row>
    <row r="84" spans="1:22" s="38" customFormat="1" ht="25.5" customHeight="1">
      <c r="A84" s="36" t="s">
        <v>104</v>
      </c>
      <c r="B84" s="44"/>
      <c r="C84" s="50">
        <v>0</v>
      </c>
      <c r="D84" s="50">
        <f t="shared" si="21"/>
        <v>0</v>
      </c>
      <c r="E84" s="50">
        <v>0</v>
      </c>
      <c r="F84" s="50">
        <v>0</v>
      </c>
      <c r="G84" s="50">
        <v>0</v>
      </c>
      <c r="H84" s="50">
        <f>E84+F84+G84</f>
        <v>0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 t="shared" si="25"/>
        <v>0</v>
      </c>
      <c r="V84" s="37"/>
    </row>
    <row r="85" spans="1:22" s="38" customFormat="1" ht="21.75" customHeight="1">
      <c r="A85" s="45" t="s">
        <v>51</v>
      </c>
      <c r="B85" s="44"/>
      <c r="C85" s="49"/>
      <c r="D85" s="49"/>
      <c r="E85" s="49"/>
      <c r="F85" s="49"/>
      <c r="G85" s="49"/>
      <c r="H85" s="50"/>
      <c r="I85" s="49"/>
      <c r="J85" s="49"/>
      <c r="K85" s="49"/>
      <c r="L85" s="50"/>
      <c r="M85" s="49"/>
      <c r="N85" s="49"/>
      <c r="O85" s="49"/>
      <c r="P85" s="49"/>
      <c r="Q85" s="50"/>
      <c r="R85" s="49"/>
      <c r="S85" s="49"/>
      <c r="T85" s="49"/>
      <c r="U85" s="50"/>
      <c r="V85" s="37"/>
    </row>
    <row r="86" spans="1:22" s="38" customFormat="1" ht="35.25" customHeight="1">
      <c r="A86" s="36" t="s">
        <v>95</v>
      </c>
      <c r="B86" s="43" t="s">
        <v>65</v>
      </c>
      <c r="C86" s="49"/>
      <c r="D86" s="49"/>
      <c r="E86" s="49">
        <v>0</v>
      </c>
      <c r="F86" s="49">
        <v>0</v>
      </c>
      <c r="G86" s="49">
        <v>0</v>
      </c>
      <c r="H86" s="50">
        <f aca="true" t="shared" si="26" ref="H86:H93">E86+F86+G86</f>
        <v>0</v>
      </c>
      <c r="I86" s="49">
        <v>0</v>
      </c>
      <c r="J86" s="49">
        <v>0</v>
      </c>
      <c r="K86" s="49">
        <v>0</v>
      </c>
      <c r="L86" s="50">
        <f aca="true" t="shared" si="27" ref="L86:L93">I86+J86+K86</f>
        <v>0</v>
      </c>
      <c r="M86" s="49">
        <v>0</v>
      </c>
      <c r="N86" s="49">
        <v>0</v>
      </c>
      <c r="O86" s="49">
        <v>0</v>
      </c>
      <c r="P86" s="49"/>
      <c r="Q86" s="50">
        <f aca="true" t="shared" si="28" ref="Q86:Q92">M86+N86+O86</f>
        <v>0</v>
      </c>
      <c r="R86" s="49"/>
      <c r="S86" s="49">
        <v>0</v>
      </c>
      <c r="T86" s="49"/>
      <c r="U86" s="50">
        <f aca="true" t="shared" si="29" ref="U86:U93">R86+S86+T86</f>
        <v>0</v>
      </c>
      <c r="V86" s="37"/>
    </row>
    <row r="87" spans="1:22" s="38" customFormat="1" ht="46.5" customHeight="1">
      <c r="A87" s="36" t="s">
        <v>96</v>
      </c>
      <c r="B87" s="43" t="s">
        <v>66</v>
      </c>
      <c r="C87" s="49"/>
      <c r="D87" s="49"/>
      <c r="E87" s="52"/>
      <c r="F87" s="52"/>
      <c r="G87" s="52"/>
      <c r="H87" s="50">
        <f t="shared" si="26"/>
        <v>0</v>
      </c>
      <c r="I87" s="49"/>
      <c r="J87" s="49"/>
      <c r="K87" s="49"/>
      <c r="L87" s="50">
        <f t="shared" si="27"/>
        <v>0</v>
      </c>
      <c r="M87" s="49"/>
      <c r="N87" s="49"/>
      <c r="O87" s="49"/>
      <c r="P87" s="49">
        <f>H87+L87+M87+N87+O87</f>
        <v>0</v>
      </c>
      <c r="Q87" s="50">
        <f t="shared" si="28"/>
        <v>0</v>
      </c>
      <c r="R87" s="49"/>
      <c r="S87" s="49"/>
      <c r="T87" s="49"/>
      <c r="U87" s="50">
        <f t="shared" si="29"/>
        <v>0</v>
      </c>
      <c r="V87" s="37"/>
    </row>
    <row r="88" spans="1:22" s="38" customFormat="1" ht="20.25" customHeight="1">
      <c r="A88" s="46" t="s">
        <v>75</v>
      </c>
      <c r="B88" s="43" t="s">
        <v>67</v>
      </c>
      <c r="C88" s="54">
        <v>0</v>
      </c>
      <c r="D88" s="49">
        <f aca="true" t="shared" si="30" ref="D88:D95">H88+L88+Q88+U88</f>
        <v>0</v>
      </c>
      <c r="E88" s="49"/>
      <c r="F88" s="54"/>
      <c r="G88" s="54"/>
      <c r="H88" s="50">
        <f t="shared" si="26"/>
        <v>0</v>
      </c>
      <c r="I88" s="54">
        <v>0</v>
      </c>
      <c r="J88" s="54">
        <v>0</v>
      </c>
      <c r="K88" s="54"/>
      <c r="L88" s="50">
        <f t="shared" si="27"/>
        <v>0</v>
      </c>
      <c r="M88" s="54">
        <v>0</v>
      </c>
      <c r="N88" s="54"/>
      <c r="O88" s="54">
        <v>0</v>
      </c>
      <c r="P88" s="49"/>
      <c r="Q88" s="50">
        <f t="shared" si="28"/>
        <v>0</v>
      </c>
      <c r="R88" s="49">
        <v>0</v>
      </c>
      <c r="S88" s="49">
        <v>0</v>
      </c>
      <c r="T88" s="49"/>
      <c r="U88" s="50">
        <f t="shared" si="29"/>
        <v>0</v>
      </c>
      <c r="V88" s="37"/>
    </row>
    <row r="89" spans="1:22" s="38" customFormat="1" ht="54" customHeight="1">
      <c r="A89" s="41" t="s">
        <v>97</v>
      </c>
      <c r="B89" s="44" t="s">
        <v>68</v>
      </c>
      <c r="C89" s="50">
        <f>C90+C91+C92+C93+C94+C95</f>
        <v>956754.14</v>
      </c>
      <c r="D89" s="50">
        <f t="shared" si="30"/>
        <v>951234.5700000001</v>
      </c>
      <c r="E89" s="50">
        <f>E90+E91+E92+E93+E94+E95</f>
        <v>30867.65</v>
      </c>
      <c r="F89" s="50">
        <f>F90+F91+F92+F93+F94+F95</f>
        <v>70402.41</v>
      </c>
      <c r="G89" s="50">
        <f>G90+G91+G92+G93+G94+G95</f>
        <v>76003.93</v>
      </c>
      <c r="H89" s="50">
        <f t="shared" si="26"/>
        <v>177273.99</v>
      </c>
      <c r="I89" s="50">
        <f>I90+I91+I92+I93+I94+I95</f>
        <v>92927.93000000001</v>
      </c>
      <c r="J89" s="50">
        <f>J90+J91+J92+J93+J94+J95</f>
        <v>50646.08</v>
      </c>
      <c r="K89" s="50">
        <f>K90+K91+K92+K93+K94+K95</f>
        <v>71845.13</v>
      </c>
      <c r="L89" s="50">
        <f t="shared" si="27"/>
        <v>215419.14</v>
      </c>
      <c r="M89" s="50">
        <f>M90+M91+M92+M93+M94+M95</f>
        <v>53603.82000000001</v>
      </c>
      <c r="N89" s="50">
        <f>N90+N91+N92+N93+N94+N95</f>
        <v>56474.450000000004</v>
      </c>
      <c r="O89" s="50">
        <f>O90+O91+O92+O93+O94+O95</f>
        <v>85646.70000000001</v>
      </c>
      <c r="P89" s="50"/>
      <c r="Q89" s="50">
        <f t="shared" si="28"/>
        <v>195724.97000000003</v>
      </c>
      <c r="R89" s="50">
        <f>R90+R91+R92+R93+R94+R95</f>
        <v>229026.59999999998</v>
      </c>
      <c r="S89" s="50">
        <f>S90+S91+S92+S93+S94+S95</f>
        <v>67754.9</v>
      </c>
      <c r="T89" s="50">
        <f>T90+T91+T92+T93+T94+T95</f>
        <v>66034.96999999999</v>
      </c>
      <c r="U89" s="50">
        <f t="shared" si="29"/>
        <v>362816.47</v>
      </c>
      <c r="V89" s="37"/>
    </row>
    <row r="90" spans="1:22" s="38" customFormat="1" ht="39" customHeight="1">
      <c r="A90" s="36" t="s">
        <v>84</v>
      </c>
      <c r="B90" s="44"/>
      <c r="C90" s="50">
        <v>59149.8</v>
      </c>
      <c r="D90" s="50">
        <f t="shared" si="30"/>
        <v>59149.8</v>
      </c>
      <c r="E90" s="50">
        <v>2922.9</v>
      </c>
      <c r="F90" s="50">
        <v>4924.6</v>
      </c>
      <c r="G90" s="50">
        <v>8177.6</v>
      </c>
      <c r="H90" s="50">
        <f t="shared" si="26"/>
        <v>16025.1</v>
      </c>
      <c r="I90" s="50">
        <v>6348.2</v>
      </c>
      <c r="J90" s="50">
        <v>4073.8</v>
      </c>
      <c r="K90" s="50">
        <v>4967.7</v>
      </c>
      <c r="L90" s="50">
        <f>I90+J90+K90</f>
        <v>15389.7</v>
      </c>
      <c r="M90" s="50">
        <v>3640.7</v>
      </c>
      <c r="N90" s="50">
        <v>3806.3</v>
      </c>
      <c r="O90" s="50">
        <v>3362</v>
      </c>
      <c r="P90" s="50"/>
      <c r="Q90" s="50">
        <f t="shared" si="28"/>
        <v>10809</v>
      </c>
      <c r="R90" s="50">
        <v>8388.5</v>
      </c>
      <c r="S90" s="50">
        <v>4962.2</v>
      </c>
      <c r="T90" s="50">
        <v>3575.3</v>
      </c>
      <c r="U90" s="50">
        <f t="shared" si="29"/>
        <v>16926</v>
      </c>
      <c r="V90" s="37"/>
    </row>
    <row r="91" spans="1:22" s="38" customFormat="1" ht="36.75" customHeight="1">
      <c r="A91" s="36" t="s">
        <v>85</v>
      </c>
      <c r="B91" s="44"/>
      <c r="C91" s="50">
        <v>218852.1</v>
      </c>
      <c r="D91" s="50">
        <f t="shared" si="30"/>
        <v>212057.2</v>
      </c>
      <c r="E91" s="50">
        <v>2727.5</v>
      </c>
      <c r="F91" s="50">
        <v>8786.9</v>
      </c>
      <c r="G91" s="50">
        <v>9190.2</v>
      </c>
      <c r="H91" s="50">
        <f t="shared" si="26"/>
        <v>20704.6</v>
      </c>
      <c r="I91" s="50">
        <v>10882.6</v>
      </c>
      <c r="J91" s="50">
        <v>3908.6</v>
      </c>
      <c r="K91" s="50">
        <v>11238.7</v>
      </c>
      <c r="L91" s="50">
        <f t="shared" si="27"/>
        <v>26029.9</v>
      </c>
      <c r="M91" s="50">
        <v>16483.2</v>
      </c>
      <c r="N91" s="50">
        <v>16627.9</v>
      </c>
      <c r="O91" s="50">
        <v>33538.5</v>
      </c>
      <c r="P91" s="50"/>
      <c r="Q91" s="50">
        <f t="shared" si="28"/>
        <v>66649.6</v>
      </c>
      <c r="R91" s="50">
        <v>63111.9</v>
      </c>
      <c r="S91" s="50">
        <v>17780.6</v>
      </c>
      <c r="T91" s="50">
        <v>17780.6</v>
      </c>
      <c r="U91" s="50">
        <f t="shared" si="29"/>
        <v>98673.1</v>
      </c>
      <c r="V91" s="37"/>
    </row>
    <row r="92" spans="1:22" s="38" customFormat="1" ht="39" customHeight="1">
      <c r="A92" s="36" t="s">
        <v>86</v>
      </c>
      <c r="B92" s="44"/>
      <c r="C92" s="50">
        <v>538399.14</v>
      </c>
      <c r="D92" s="50">
        <f>H92+L92+Q92+U92</f>
        <v>539671.97</v>
      </c>
      <c r="E92" s="50">
        <v>19712.35</v>
      </c>
      <c r="F92" s="50">
        <v>46322.01</v>
      </c>
      <c r="G92" s="50">
        <v>45941.63</v>
      </c>
      <c r="H92" s="50">
        <f t="shared" si="26"/>
        <v>111975.98999999999</v>
      </c>
      <c r="I92" s="50">
        <v>68157.23</v>
      </c>
      <c r="J92" s="50">
        <v>35387.88</v>
      </c>
      <c r="K92" s="50">
        <v>45327.03</v>
      </c>
      <c r="L92" s="50">
        <f t="shared" si="27"/>
        <v>148872.13999999998</v>
      </c>
      <c r="M92" s="50">
        <v>25436.62</v>
      </c>
      <c r="N92" s="50">
        <v>30202.15</v>
      </c>
      <c r="O92" s="50">
        <v>37894.5</v>
      </c>
      <c r="P92" s="50"/>
      <c r="Q92" s="50">
        <f t="shared" si="28"/>
        <v>93533.27</v>
      </c>
      <c r="R92" s="50">
        <v>113605.2</v>
      </c>
      <c r="S92" s="50">
        <v>36448.2</v>
      </c>
      <c r="T92" s="50">
        <v>35237.17</v>
      </c>
      <c r="U92" s="50">
        <f t="shared" si="29"/>
        <v>185290.57</v>
      </c>
      <c r="V92" s="37"/>
    </row>
    <row r="93" spans="1:22" s="38" customFormat="1" ht="38.25" customHeight="1">
      <c r="A93" s="36" t="s">
        <v>87</v>
      </c>
      <c r="B93" s="44"/>
      <c r="C93" s="50">
        <v>137534.1</v>
      </c>
      <c r="D93" s="50">
        <f>H93+L93+Q93+U93</f>
        <v>137536.6</v>
      </c>
      <c r="E93" s="50">
        <v>5470.5</v>
      </c>
      <c r="F93" s="50">
        <v>10267.8</v>
      </c>
      <c r="G93" s="50">
        <v>12559</v>
      </c>
      <c r="H93" s="50">
        <f t="shared" si="26"/>
        <v>28297.3</v>
      </c>
      <c r="I93" s="50">
        <v>7372.1</v>
      </c>
      <c r="J93" s="50">
        <v>7189.4</v>
      </c>
      <c r="K93" s="50">
        <v>10172.1</v>
      </c>
      <c r="L93" s="50">
        <f t="shared" si="27"/>
        <v>24733.6</v>
      </c>
      <c r="M93" s="50">
        <v>6410.5</v>
      </c>
      <c r="N93" s="50">
        <v>7235.4</v>
      </c>
      <c r="O93" s="50">
        <v>9228.1</v>
      </c>
      <c r="P93" s="50"/>
      <c r="Q93" s="50">
        <f>M93+N93+O93</f>
        <v>22874</v>
      </c>
      <c r="R93" s="50">
        <v>43838.9</v>
      </c>
      <c r="S93" s="50">
        <v>8457.9</v>
      </c>
      <c r="T93" s="50">
        <v>9334.9</v>
      </c>
      <c r="U93" s="50">
        <f t="shared" si="29"/>
        <v>61631.700000000004</v>
      </c>
      <c r="V93" s="37"/>
    </row>
    <row r="94" spans="1:22" s="38" customFormat="1" ht="30" customHeight="1">
      <c r="A94" s="36" t="s">
        <v>103</v>
      </c>
      <c r="B94" s="44"/>
      <c r="C94" s="50">
        <v>1273</v>
      </c>
      <c r="D94" s="50">
        <f t="shared" si="30"/>
        <v>1273</v>
      </c>
      <c r="E94" s="50">
        <v>34.4</v>
      </c>
      <c r="F94" s="50">
        <v>101.1</v>
      </c>
      <c r="G94" s="50">
        <v>135.5</v>
      </c>
      <c r="H94" s="50">
        <f>E94+F94+G94</f>
        <v>271</v>
      </c>
      <c r="I94" s="50">
        <v>167.8</v>
      </c>
      <c r="J94" s="50">
        <v>86.4</v>
      </c>
      <c r="K94" s="50">
        <v>139.6</v>
      </c>
      <c r="L94" s="50">
        <f>I94+J94+K94</f>
        <v>393.8</v>
      </c>
      <c r="M94" s="50">
        <v>86.8</v>
      </c>
      <c r="N94" s="50">
        <v>122.2</v>
      </c>
      <c r="O94" s="50">
        <v>104.1</v>
      </c>
      <c r="P94" s="50"/>
      <c r="Q94" s="50">
        <f>M94+N94+O94</f>
        <v>313.1</v>
      </c>
      <c r="R94" s="50">
        <v>82.1</v>
      </c>
      <c r="S94" s="50">
        <v>106</v>
      </c>
      <c r="T94" s="50">
        <v>107</v>
      </c>
      <c r="U94" s="50">
        <f>R94+S94+T94</f>
        <v>295.1</v>
      </c>
      <c r="V94" s="37"/>
    </row>
    <row r="95" spans="1:22" s="38" customFormat="1" ht="21.75" customHeight="1">
      <c r="A95" s="36" t="s">
        <v>104</v>
      </c>
      <c r="B95" s="44"/>
      <c r="C95" s="50">
        <v>1546</v>
      </c>
      <c r="D95" s="50">
        <f t="shared" si="30"/>
        <v>1546</v>
      </c>
      <c r="E95" s="50">
        <v>0</v>
      </c>
      <c r="F95" s="50">
        <v>0</v>
      </c>
      <c r="G95" s="50">
        <v>0</v>
      </c>
      <c r="H95" s="50">
        <f>E95+F95+G95</f>
        <v>0</v>
      </c>
      <c r="I95" s="50">
        <v>0</v>
      </c>
      <c r="J95" s="50">
        <v>0</v>
      </c>
      <c r="K95" s="50">
        <v>0</v>
      </c>
      <c r="L95" s="50">
        <f>I95+J95+K95</f>
        <v>0</v>
      </c>
      <c r="M95" s="50">
        <v>1546</v>
      </c>
      <c r="N95" s="50">
        <v>-1519.5</v>
      </c>
      <c r="O95" s="50">
        <v>1519.5</v>
      </c>
      <c r="P95" s="50"/>
      <c r="Q95" s="50">
        <f>M95+N95+O95</f>
        <v>1546</v>
      </c>
      <c r="R95" s="50">
        <v>0</v>
      </c>
      <c r="S95" s="50">
        <v>0</v>
      </c>
      <c r="T95" s="50">
        <v>0</v>
      </c>
      <c r="U95" s="50">
        <f>R95+S95+T95</f>
        <v>0</v>
      </c>
      <c r="V95" s="37"/>
    </row>
    <row r="96" spans="1:22" s="38" customFormat="1" ht="21.75" customHeight="1">
      <c r="A96" s="45" t="s">
        <v>51</v>
      </c>
      <c r="B96" s="44"/>
      <c r="C96" s="49"/>
      <c r="D96" s="49"/>
      <c r="E96" s="52"/>
      <c r="F96" s="52"/>
      <c r="G96" s="52"/>
      <c r="H96" s="50"/>
      <c r="I96" s="49"/>
      <c r="J96" s="49"/>
      <c r="K96" s="49"/>
      <c r="L96" s="50"/>
      <c r="M96" s="49"/>
      <c r="N96" s="49"/>
      <c r="O96" s="49"/>
      <c r="P96" s="49"/>
      <c r="Q96" s="50"/>
      <c r="R96" s="49"/>
      <c r="S96" s="49"/>
      <c r="T96" s="49"/>
      <c r="U96" s="50"/>
      <c r="V96" s="37"/>
    </row>
    <row r="97" spans="1:22" s="38" customFormat="1" ht="37.5" customHeight="1">
      <c r="A97" s="45" t="s">
        <v>98</v>
      </c>
      <c r="B97" s="43" t="s">
        <v>69</v>
      </c>
      <c r="C97" s="49"/>
      <c r="D97" s="49">
        <f>H97+L97+Q97+U97</f>
        <v>0</v>
      </c>
      <c r="E97" s="52"/>
      <c r="F97" s="52"/>
      <c r="G97" s="52"/>
      <c r="H97" s="50">
        <f>E97+F97+G97</f>
        <v>0</v>
      </c>
      <c r="I97" s="49"/>
      <c r="J97" s="49"/>
      <c r="K97" s="49"/>
      <c r="L97" s="50">
        <f>I97+J97+K97</f>
        <v>0</v>
      </c>
      <c r="M97" s="49"/>
      <c r="N97" s="49"/>
      <c r="O97" s="49"/>
      <c r="P97" s="49"/>
      <c r="Q97" s="50">
        <f>M97+N97+O97</f>
        <v>0</v>
      </c>
      <c r="R97" s="49"/>
      <c r="S97" s="49"/>
      <c r="T97" s="49"/>
      <c r="U97" s="50">
        <f>R97+S97+T97</f>
        <v>0</v>
      </c>
      <c r="V97" s="37"/>
    </row>
    <row r="98" spans="1:22" s="38" customFormat="1" ht="26.25" customHeight="1">
      <c r="A98" s="36" t="s">
        <v>73</v>
      </c>
      <c r="B98" s="43" t="s">
        <v>70</v>
      </c>
      <c r="C98" s="49"/>
      <c r="D98" s="49">
        <f>H98+L98+Q98+U98</f>
        <v>-2000</v>
      </c>
      <c r="E98" s="49"/>
      <c r="F98" s="49"/>
      <c r="G98" s="49"/>
      <c r="H98" s="50">
        <f>E98+F98+G98</f>
        <v>0</v>
      </c>
      <c r="I98" s="49"/>
      <c r="J98" s="49"/>
      <c r="K98" s="49">
        <v>-2000</v>
      </c>
      <c r="L98" s="50">
        <f>I98+J98+K98</f>
        <v>-2000</v>
      </c>
      <c r="M98" s="49"/>
      <c r="N98" s="49"/>
      <c r="O98" s="49"/>
      <c r="P98" s="49">
        <f>H98+L98+M98+N98+O98</f>
        <v>-2000</v>
      </c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69.75" customHeight="1">
      <c r="A99" s="47" t="s">
        <v>99</v>
      </c>
      <c r="B99" s="44" t="s">
        <v>71</v>
      </c>
      <c r="C99" s="50" t="s">
        <v>106</v>
      </c>
      <c r="D99" s="50">
        <v>0</v>
      </c>
      <c r="E99" s="50">
        <v>0</v>
      </c>
      <c r="F99" s="50">
        <f aca="true" t="shared" si="31" ref="F99:O99">F70+F77+F89</f>
        <v>0</v>
      </c>
      <c r="G99" s="50">
        <f t="shared" si="31"/>
        <v>0</v>
      </c>
      <c r="H99" s="50">
        <f>E99+F99+G99</f>
        <v>0</v>
      </c>
      <c r="I99" s="50">
        <f>I70+(I77+I89)</f>
        <v>0</v>
      </c>
      <c r="J99" s="50">
        <f t="shared" si="31"/>
        <v>0</v>
      </c>
      <c r="K99" s="50">
        <f>K70+K77+K89</f>
        <v>0</v>
      </c>
      <c r="L99" s="50">
        <f>I99++J99+K99</f>
        <v>0</v>
      </c>
      <c r="M99" s="50">
        <f>M70+M77+M89</f>
        <v>0</v>
      </c>
      <c r="N99" s="50">
        <f t="shared" si="31"/>
        <v>0</v>
      </c>
      <c r="O99" s="50">
        <f t="shared" si="31"/>
        <v>0.010000000009313226</v>
      </c>
      <c r="P99" s="50">
        <f>P70+P77-P89</f>
        <v>659572.03</v>
      </c>
      <c r="Q99" s="50">
        <f>M99+N99+O99</f>
        <v>0.010000000009313226</v>
      </c>
      <c r="R99" s="50">
        <f>R70+R77+R89</f>
        <v>0</v>
      </c>
      <c r="S99" s="50">
        <f>S70+S77+S89</f>
        <v>0</v>
      </c>
      <c r="T99" s="50">
        <f>T70+T77+T89</f>
        <v>-0.02000000001862645</v>
      </c>
      <c r="U99" s="50">
        <f>R99+S99+T99</f>
        <v>-0.02000000001862645</v>
      </c>
      <c r="V99" s="37"/>
    </row>
    <row r="100" spans="1:22" s="38" customFormat="1" ht="70.5" customHeight="1">
      <c r="A100" s="42" t="s">
        <v>100</v>
      </c>
      <c r="B100" s="44" t="s">
        <v>72</v>
      </c>
      <c r="C100" s="54">
        <v>32069.6</v>
      </c>
      <c r="D100" s="49">
        <v>38560.1</v>
      </c>
      <c r="E100" s="49">
        <v>38560.1</v>
      </c>
      <c r="F100" s="49">
        <f>E101</f>
        <v>61765.200000000004</v>
      </c>
      <c r="G100" s="49">
        <f>F101</f>
        <v>69914.41</v>
      </c>
      <c r="H100" s="50">
        <f>E100</f>
        <v>38560.1</v>
      </c>
      <c r="I100" s="49">
        <f>H101</f>
        <v>74030.16000000002</v>
      </c>
      <c r="J100" s="49">
        <f>I101</f>
        <v>41865.630000000005</v>
      </c>
      <c r="K100" s="49">
        <f>J101</f>
        <v>48683.95</v>
      </c>
      <c r="L100" s="50">
        <f>I100</f>
        <v>74030.16000000002</v>
      </c>
      <c r="M100" s="49">
        <f>L101</f>
        <v>77155.95000000001</v>
      </c>
      <c r="N100" s="49">
        <f>M101</f>
        <v>87911.43000000001</v>
      </c>
      <c r="O100" s="49">
        <f>N101</f>
        <v>101177.38</v>
      </c>
      <c r="P100" s="49"/>
      <c r="Q100" s="50">
        <f>M100</f>
        <v>77155.95000000001</v>
      </c>
      <c r="R100" s="49">
        <f>Q101</f>
        <v>107714.09</v>
      </c>
      <c r="S100" s="49">
        <f>R101</f>
        <v>17876.179999999993</v>
      </c>
      <c r="T100" s="49">
        <f>S101</f>
        <v>13217.089999999997</v>
      </c>
      <c r="U100" s="50">
        <f>R100</f>
        <v>107714.09</v>
      </c>
      <c r="V100" s="37"/>
    </row>
    <row r="101" spans="1:22" s="38" customFormat="1" ht="69.75" customHeight="1">
      <c r="A101" s="42" t="s">
        <v>101</v>
      </c>
      <c r="B101" s="44" t="s">
        <v>74</v>
      </c>
      <c r="C101" s="54">
        <f>C21-C37+(-C77)-C89+C100+C71</f>
        <v>0</v>
      </c>
      <c r="D101" s="49">
        <f>D21-D37+(-D77)-D89+D100+D71</f>
        <v>12421.58999999999</v>
      </c>
      <c r="E101" s="49">
        <f>E21-E37+(-E77)-E89+E100+E71</f>
        <v>61765.200000000004</v>
      </c>
      <c r="F101" s="49">
        <f>F21-F37+(-F77)-F89+F100+F71</f>
        <v>69914.41</v>
      </c>
      <c r="G101" s="49">
        <f>G21-G37+(-G77)-G89+G100+G71</f>
        <v>74030.16000000002</v>
      </c>
      <c r="H101" s="50">
        <f>G101</f>
        <v>74030.16000000002</v>
      </c>
      <c r="I101" s="49">
        <f>I21-I37+(-I77)-I89+I100+I71+I88</f>
        <v>41865.630000000005</v>
      </c>
      <c r="J101" s="49">
        <f>J21-J37+(-J77)-J89+J100+J71+J88</f>
        <v>48683.95</v>
      </c>
      <c r="K101" s="49">
        <f>K21-K37+(-K77)-K89+K100+K71-(-K98)</f>
        <v>77155.95000000001</v>
      </c>
      <c r="L101" s="50">
        <f>K101</f>
        <v>77155.95000000001</v>
      </c>
      <c r="M101" s="49">
        <f>M21-M37+(-M77)-M89+M100+M71+M88</f>
        <v>87911.43000000001</v>
      </c>
      <c r="N101" s="49">
        <f>N21-N37+(-N77)-N89+N100+N71</f>
        <v>101177.38</v>
      </c>
      <c r="O101" s="49">
        <f>O21-O37+(-O77)-O89+O100+O71+O88</f>
        <v>107714.09</v>
      </c>
      <c r="P101" s="49"/>
      <c r="Q101" s="50">
        <f>O101</f>
        <v>107714.09</v>
      </c>
      <c r="R101" s="49">
        <f>R21-R37+(-R77)-R89+R100+R71</f>
        <v>17876.179999999993</v>
      </c>
      <c r="S101" s="49">
        <f>S21-S37+(-S77)-S89+S100+S71</f>
        <v>13217.089999999997</v>
      </c>
      <c r="T101" s="49">
        <f>T21-T37+(-T77)-T89+T100+T71</f>
        <v>10421.58999999999</v>
      </c>
      <c r="U101" s="50">
        <f>T101</f>
        <v>10421.58999999999</v>
      </c>
      <c r="V101" s="37"/>
    </row>
    <row r="102" spans="1:22" s="38" customFormat="1" ht="110.25" customHeight="1">
      <c r="A102" s="42" t="s">
        <v>102</v>
      </c>
      <c r="B102" s="44" t="s">
        <v>76</v>
      </c>
      <c r="C102" s="54">
        <f>C100-C101</f>
        <v>32069.6</v>
      </c>
      <c r="D102" s="49">
        <f>D70</f>
        <v>-26138.51000000001</v>
      </c>
      <c r="E102" s="49">
        <f aca="true" t="shared" si="32" ref="E102:Q102">E100-E101</f>
        <v>-23205.100000000006</v>
      </c>
      <c r="F102" s="49">
        <f t="shared" si="32"/>
        <v>-8149.209999999999</v>
      </c>
      <c r="G102" s="49">
        <f t="shared" si="32"/>
        <v>-4115.750000000015</v>
      </c>
      <c r="H102" s="50">
        <f t="shared" si="32"/>
        <v>-35470.06000000002</v>
      </c>
      <c r="I102" s="49">
        <f t="shared" si="32"/>
        <v>32164.530000000013</v>
      </c>
      <c r="J102" s="49">
        <f t="shared" si="32"/>
        <v>-6818.319999999992</v>
      </c>
      <c r="K102" s="49">
        <f t="shared" si="32"/>
        <v>-28472.000000000015</v>
      </c>
      <c r="L102" s="50">
        <f t="shared" si="32"/>
        <v>-3125.7899999999936</v>
      </c>
      <c r="M102" s="49">
        <f t="shared" si="32"/>
        <v>-10755.479999999996</v>
      </c>
      <c r="N102" s="49">
        <f t="shared" si="32"/>
        <v>-13265.949999999997</v>
      </c>
      <c r="O102" s="49">
        <f t="shared" si="32"/>
        <v>-6536.709999999992</v>
      </c>
      <c r="P102" s="49">
        <f t="shared" si="32"/>
        <v>0</v>
      </c>
      <c r="Q102" s="50">
        <f t="shared" si="32"/>
        <v>-30558.139999999985</v>
      </c>
      <c r="R102" s="49">
        <f>R100-R101</f>
        <v>89837.91</v>
      </c>
      <c r="S102" s="49">
        <f>S100-S101</f>
        <v>4659.0899999999965</v>
      </c>
      <c r="T102" s="49">
        <f>T100-T101</f>
        <v>2795.5000000000073</v>
      </c>
      <c r="U102" s="50">
        <f>U100-U101</f>
        <v>97292.5</v>
      </c>
      <c r="V102" s="37"/>
    </row>
    <row r="103" spans="1:22" s="38" customFormat="1" ht="61.5" customHeight="1">
      <c r="A103" s="48" t="s">
        <v>89</v>
      </c>
      <c r="B103" s="44" t="s">
        <v>77</v>
      </c>
      <c r="C103" s="55"/>
      <c r="D103" s="49">
        <f>H103+L103+Q103+U103</f>
        <v>0</v>
      </c>
      <c r="E103" s="55"/>
      <c r="F103" s="55"/>
      <c r="G103" s="55"/>
      <c r="H103" s="50"/>
      <c r="I103" s="55"/>
      <c r="J103" s="55"/>
      <c r="K103" s="55"/>
      <c r="L103" s="50">
        <f>I103+J103+K103</f>
        <v>0</v>
      </c>
      <c r="M103" s="55"/>
      <c r="N103" s="55"/>
      <c r="O103" s="55"/>
      <c r="P103" s="50"/>
      <c r="Q103" s="50">
        <f>M103+N103+O103</f>
        <v>0</v>
      </c>
      <c r="R103" s="55"/>
      <c r="S103" s="55"/>
      <c r="T103" s="55"/>
      <c r="U103" s="50">
        <f>R103+S103+T103</f>
        <v>0</v>
      </c>
      <c r="V103" s="37"/>
    </row>
    <row r="104" spans="1:22" ht="51" customHeight="1">
      <c r="A104" s="3"/>
      <c r="B104" s="3"/>
      <c r="C104" s="3"/>
      <c r="D104" s="67"/>
      <c r="E104" s="67"/>
      <c r="F104" s="67"/>
      <c r="G104" s="67"/>
      <c r="H104" s="68"/>
      <c r="I104" s="26"/>
      <c r="J104" s="34"/>
      <c r="K104" s="35"/>
      <c r="L104" s="61"/>
      <c r="M104" s="62"/>
      <c r="N104" s="62"/>
      <c r="O104" s="3"/>
      <c r="P104" s="3"/>
      <c r="Q104" s="3"/>
      <c r="R104" s="3"/>
      <c r="S104" s="3"/>
      <c r="T104" s="3"/>
      <c r="U104" s="3"/>
      <c r="V104" s="1"/>
    </row>
    <row r="105" spans="1:22" ht="18" customHeight="1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  <c r="L105" s="10"/>
      <c r="M105" s="10"/>
      <c r="N105" s="10"/>
      <c r="O105" s="3"/>
      <c r="P105" s="3"/>
      <c r="Q105" s="3"/>
      <c r="R105" s="3"/>
      <c r="S105" s="3"/>
      <c r="T105" s="3"/>
      <c r="U105" s="3"/>
      <c r="V105" s="1"/>
    </row>
    <row r="106" spans="1:22" ht="12.75" customHeight="1" hidden="1">
      <c r="A106" s="1"/>
      <c r="B106" s="1"/>
      <c r="C106" s="1"/>
      <c r="D106" s="29"/>
      <c r="E106" s="26"/>
      <c r="F106" s="26"/>
      <c r="G106" s="26"/>
      <c r="H106" s="30"/>
      <c r="I106" s="30"/>
      <c r="J106" s="27"/>
      <c r="K106" s="31"/>
      <c r="L106" s="3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52.5" customHeight="1" hidden="1">
      <c r="A107" s="1"/>
      <c r="B107" s="1"/>
      <c r="C107" s="1"/>
      <c r="D107" s="63"/>
      <c r="E107" s="64"/>
      <c r="F107" s="64"/>
      <c r="G107" s="64"/>
      <c r="H107" s="64"/>
      <c r="I107" s="64"/>
      <c r="J107" s="64"/>
      <c r="K107" s="64"/>
      <c r="L107" s="64"/>
      <c r="M107" s="1"/>
      <c r="N107" s="1"/>
      <c r="O107" s="5"/>
      <c r="P107" s="1"/>
      <c r="Q107" s="1"/>
      <c r="R107" s="1"/>
      <c r="S107" s="1"/>
      <c r="T107" s="1"/>
      <c r="U107" s="1"/>
      <c r="V107" s="1"/>
    </row>
    <row r="108" spans="3:14" ht="24.75" customHeight="1">
      <c r="C108" s="4"/>
      <c r="D108" s="65"/>
      <c r="E108" s="65"/>
      <c r="F108" s="65"/>
      <c r="G108" s="65"/>
      <c r="H108" s="65"/>
      <c r="I108" s="33"/>
      <c r="J108" s="32"/>
      <c r="K108" s="32"/>
      <c r="L108" s="65"/>
      <c r="M108" s="66"/>
      <c r="N108" s="66"/>
    </row>
    <row r="109" ht="12.75" customHeight="1" hidden="1">
      <c r="C109" s="4"/>
    </row>
    <row r="110" ht="12.75" customHeight="1" hidden="1">
      <c r="C110" s="4"/>
    </row>
    <row r="111" ht="12.75" customHeight="1" hidden="1">
      <c r="C111" s="4"/>
    </row>
    <row r="113" ht="12.75">
      <c r="A113" s="25"/>
    </row>
    <row r="114" ht="12.75">
      <c r="A114" s="25"/>
    </row>
  </sheetData>
  <sheetProtection/>
  <mergeCells count="20">
    <mergeCell ref="U15:U17"/>
    <mergeCell ref="E15:G16"/>
    <mergeCell ref="H15:H17"/>
    <mergeCell ref="I15:K16"/>
    <mergeCell ref="L15:L17"/>
    <mergeCell ref="D104:H104"/>
    <mergeCell ref="M15:O16"/>
    <mergeCell ref="N3:O3"/>
    <mergeCell ref="N4:R4"/>
    <mergeCell ref="N5:R9"/>
    <mergeCell ref="L104:N104"/>
    <mergeCell ref="D107:L107"/>
    <mergeCell ref="D108:H108"/>
    <mergeCell ref="L108:N108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2020-10-06T13:49:44Z</cp:lastPrinted>
  <dcterms:created xsi:type="dcterms:W3CDTF">2011-02-18T08:58:48Z</dcterms:created>
  <dcterms:modified xsi:type="dcterms:W3CDTF">2020-10-07T05:26:39Z</dcterms:modified>
  <cp:category/>
  <cp:version/>
  <cp:contentType/>
  <cp:contentStatus/>
</cp:coreProperties>
</file>