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<sst xmlns="http://schemas.openxmlformats.org/spreadsheetml/2006/main" count="120" uniqueCount="104">
  <si>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Кассовый план исполнения  бюджета муниципального образования город Юрьев-Польский на 2021 год</t>
  </si>
  <si>
    <t>(по состоянию на "01" мая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</si>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</sst>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20" applyFont="1" applyBorder="1" applyAlignment="1">
      <alignment horizontal="center"/>
      <protection/>
    </xf>
    <xf numFmtId="164" fontId="1" fillId="0" borderId="0" xfId="0" applyFont="1" applyFill="1" applyAlignment="1">
      <alignment vertical="top" wrapText="1"/>
    </xf>
    <xf numFmtId="164" fontId="3" fillId="0" borderId="0" xfId="20" applyFont="1" applyFill="1" applyBorder="1" applyAlignment="1">
      <alignment horizontal="center"/>
      <protection/>
    </xf>
    <xf numFmtId="164" fontId="2" fillId="0" borderId="0" xfId="20" applyFont="1" applyAlignment="1">
      <alignment horizontal="left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top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3" fillId="0" borderId="2" xfId="0" applyNumberFormat="1" applyFont="1" applyFill="1" applyBorder="1" applyAlignment="1">
      <alignment vertical="top" wrapText="1"/>
    </xf>
    <xf numFmtId="164" fontId="8" fillId="0" borderId="2" xfId="19" applyNumberFormat="1" applyFont="1" applyFill="1" applyBorder="1" applyAlignment="1" applyProtection="1">
      <alignment horizontal="left" vertical="top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top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  <xf numFmtId="164" fontId="4" fillId="0" borderId="2" xfId="21" applyNumberFormat="1" applyFont="1" applyFill="1" applyBorder="1" applyAlignment="1" applyProtection="1">
      <alignment horizontal="left" vertical="top" wrapText="1"/>
      <protection/>
    </xf>
    <xf numFmtId="164" fontId="3" fillId="0" borderId="2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top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0" applyFont="1" applyFill="1" applyAlignment="1">
      <alignment/>
    </xf>
    <xf numFmtId="164" fontId="2" fillId="0" borderId="0" xfId="20" applyFont="1" applyFill="1">
      <alignment/>
      <protection/>
    </xf>
    <xf numFmtId="164" fontId="2" fillId="0" borderId="0" xfId="20" applyFont="1" applyFill="1" applyAlignment="1">
      <alignment horizontal="center"/>
      <protection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60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1" customWidth="1"/>
    <col min="7" max="8" width="11.28125" style="0" customWidth="1"/>
    <col min="11" max="11" width="12.00390625" style="0" customWidth="1"/>
    <col min="13" max="13" width="10.28125" style="0" customWidth="1"/>
    <col min="14" max="14" width="10.421875" style="0" customWidth="1"/>
    <col min="15" max="15" width="10.8515625" style="1" customWidth="1"/>
    <col min="16" max="16" width="13.28125" style="0" hidden="1" customWidth="1"/>
    <col min="18" max="18" width="10.7109375" style="0" customWidth="1"/>
    <col min="19" max="19" width="11.28125" style="0" customWidth="1"/>
    <col min="20" max="20" width="10.57421875" style="0" customWidth="1"/>
    <col min="21" max="21" width="10.421875" style="0" customWidth="1"/>
    <col min="22" max="22" width="11.28125" style="0" customWidth="1"/>
    <col min="23" max="64" width="9.00390625" style="0" customWidth="1"/>
  </cols>
  <sheetData>
    <row r="1" spans="1:23" ht="16.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3"/>
      <c r="P1" s="2"/>
      <c r="Q1" s="4"/>
      <c r="R1" s="4"/>
      <c r="S1" s="4"/>
      <c r="T1" s="4"/>
      <c r="U1" s="4"/>
      <c r="V1" s="2"/>
      <c r="W1" s="2"/>
    </row>
    <row r="2" spans="1:23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2"/>
    </row>
    <row r="3" spans="1:23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2"/>
    </row>
    <row r="4" spans="1:23" ht="16.5">
      <c r="A4" s="8" t="s">
        <v>2</v>
      </c>
      <c r="B4" s="9"/>
      <c r="C4" s="9"/>
      <c r="D4" s="9"/>
      <c r="E4" s="2"/>
      <c r="F4" s="3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</row>
    <row r="5" spans="1:23" ht="16.5">
      <c r="A5" s="10" t="s">
        <v>3</v>
      </c>
      <c r="B5" s="6"/>
      <c r="C5" s="6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3" ht="8.25" customHeight="1">
      <c r="A6" s="6"/>
      <c r="B6" s="6"/>
      <c r="C6" s="6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"/>
    </row>
    <row r="7" spans="1:53" ht="1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/>
      <c r="G7" s="11"/>
      <c r="H7" s="11" t="s">
        <v>9</v>
      </c>
      <c r="I7" s="11" t="s">
        <v>10</v>
      </c>
      <c r="J7" s="11"/>
      <c r="K7" s="11"/>
      <c r="L7" s="11" t="s">
        <v>11</v>
      </c>
      <c r="M7" s="11" t="s">
        <v>12</v>
      </c>
      <c r="N7" s="11"/>
      <c r="O7" s="11"/>
      <c r="P7" s="11"/>
      <c r="Q7" s="11" t="s">
        <v>13</v>
      </c>
      <c r="R7" s="11" t="s">
        <v>14</v>
      </c>
      <c r="S7" s="11"/>
      <c r="T7" s="11"/>
      <c r="U7" s="11" t="s">
        <v>15</v>
      </c>
      <c r="V7" s="6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34.5" customHeight="1">
      <c r="A9" s="11"/>
      <c r="B9" s="11"/>
      <c r="C9" s="11"/>
      <c r="D9" s="11"/>
      <c r="E9" s="12" t="s">
        <v>16</v>
      </c>
      <c r="F9" s="12" t="s">
        <v>17</v>
      </c>
      <c r="G9" s="12" t="s">
        <v>18</v>
      </c>
      <c r="H9" s="11"/>
      <c r="I9" s="12" t="s">
        <v>19</v>
      </c>
      <c r="J9" s="12" t="s">
        <v>20</v>
      </c>
      <c r="K9" s="12" t="s">
        <v>21</v>
      </c>
      <c r="L9" s="11"/>
      <c r="M9" s="12" t="s">
        <v>22</v>
      </c>
      <c r="N9" s="12" t="s">
        <v>23</v>
      </c>
      <c r="O9" s="12" t="s">
        <v>24</v>
      </c>
      <c r="P9" s="12"/>
      <c r="Q9" s="11"/>
      <c r="R9" s="12" t="s">
        <v>25</v>
      </c>
      <c r="S9" s="12" t="s">
        <v>26</v>
      </c>
      <c r="T9" s="12" t="s">
        <v>27</v>
      </c>
      <c r="U9" s="11"/>
      <c r="V9" s="6"/>
      <c r="W9" s="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3" t="s">
        <v>28</v>
      </c>
      <c r="B10" s="13" t="s">
        <v>29</v>
      </c>
      <c r="C10" s="13" t="s">
        <v>30</v>
      </c>
      <c r="D10" s="13">
        <v>4</v>
      </c>
      <c r="E10" s="13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  <c r="M10" s="13" t="s">
        <v>39</v>
      </c>
      <c r="N10" s="13" t="s">
        <v>40</v>
      </c>
      <c r="O10" s="13" t="s">
        <v>41</v>
      </c>
      <c r="P10" s="13"/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6"/>
      <c r="W10" s="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 hidden="1">
      <c r="A11" s="14" t="s">
        <v>47</v>
      </c>
      <c r="B11" s="15" t="s">
        <v>48</v>
      </c>
      <c r="C11" s="16"/>
      <c r="D11" s="17" t="e">
        <f>#N/A</f>
        <v>#REF!</v>
      </c>
      <c r="E11" s="17" t="e">
        <f>#N/A</f>
        <v>#REF!</v>
      </c>
      <c r="F11" s="18" t="e">
        <f>#N/A</f>
        <v>#REF!</v>
      </c>
      <c r="G11" s="16" t="e">
        <f>#N/A</f>
        <v>#REF!</v>
      </c>
      <c r="H11" s="17" t="e">
        <f>E11</f>
        <v>#REF!</v>
      </c>
      <c r="I11" s="18" t="e">
        <f>#N/A</f>
        <v>#REF!</v>
      </c>
      <c r="J11" s="16" t="e">
        <f>#N/A</f>
        <v>#REF!</v>
      </c>
      <c r="K11" s="16" t="e">
        <f>#N/A</f>
        <v>#REF!</v>
      </c>
      <c r="L11" s="16" t="e">
        <f>I11</f>
        <v>#REF!</v>
      </c>
      <c r="M11" s="16" t="e">
        <f>#N/A</f>
        <v>#REF!</v>
      </c>
      <c r="N11" s="16" t="e">
        <f>#N/A</f>
        <v>#REF!</v>
      </c>
      <c r="O11" s="16" t="e">
        <f>#N/A</f>
        <v>#REF!</v>
      </c>
      <c r="P11" s="16"/>
      <c r="Q11" s="16" t="e">
        <f>M11</f>
        <v>#REF!</v>
      </c>
      <c r="R11" s="16" t="e">
        <f>#N/A</f>
        <v>#REF!</v>
      </c>
      <c r="S11" s="18" t="e">
        <f>#N/A</f>
        <v>#REF!</v>
      </c>
      <c r="T11" s="16" t="e">
        <f>#N/A</f>
        <v>#REF!</v>
      </c>
      <c r="U11" s="16" t="e">
        <f>R11</f>
        <v>#REF!</v>
      </c>
      <c r="V11" s="6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 hidden="1">
      <c r="A12" s="19" t="s">
        <v>49</v>
      </c>
      <c r="B12" s="20" t="s">
        <v>50</v>
      </c>
      <c r="C12" s="16"/>
      <c r="D12" s="21">
        <v>908588</v>
      </c>
      <c r="E12" s="21">
        <v>908588</v>
      </c>
      <c r="F12" s="21" t="e">
        <f>#N/A</f>
        <v>#REF!</v>
      </c>
      <c r="G12" s="21" t="e">
        <f>#N/A</f>
        <v>#REF!</v>
      </c>
      <c r="H12" s="17" t="e">
        <f>#N/A</f>
        <v>#REF!</v>
      </c>
      <c r="I12" s="22" t="e">
        <f>#N/A</f>
        <v>#REF!</v>
      </c>
      <c r="J12" s="22" t="e">
        <f>#N/A</f>
        <v>#REF!</v>
      </c>
      <c r="K12" s="22" t="e">
        <f>#N/A</f>
        <v>#REF!</v>
      </c>
      <c r="L12" s="17" t="e">
        <f>#N/A</f>
        <v>#REF!</v>
      </c>
      <c r="M12" s="22" t="e">
        <f>#N/A</f>
        <v>#REF!</v>
      </c>
      <c r="N12" s="22" t="e">
        <f>#N/A</f>
        <v>#REF!</v>
      </c>
      <c r="O12" s="22" t="e">
        <f>#N/A</f>
        <v>#REF!</v>
      </c>
      <c r="P12" s="22"/>
      <c r="Q12" s="17" t="e">
        <f>#N/A</f>
        <v>#REF!</v>
      </c>
      <c r="R12" s="22" t="e">
        <f>#N/A</f>
        <v>#REF!</v>
      </c>
      <c r="S12" s="22" t="e">
        <f>#N/A</f>
        <v>#REF!</v>
      </c>
      <c r="T12" s="22" t="e">
        <f>#N/A</f>
        <v>#REF!</v>
      </c>
      <c r="U12" s="17" t="e">
        <f>#N/A</f>
        <v>#REF!</v>
      </c>
      <c r="V12" s="6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57.75" customHeight="1">
      <c r="A13" s="14" t="s">
        <v>51</v>
      </c>
      <c r="B13" s="15" t="s">
        <v>52</v>
      </c>
      <c r="C13" s="16">
        <f>C15+C18</f>
        <v>161375.1</v>
      </c>
      <c r="D13" s="16">
        <f>H13+L13+Q13+U13</f>
        <v>161375.1</v>
      </c>
      <c r="E13" s="16">
        <f>E15+E18</f>
        <v>-1957.8999999999996</v>
      </c>
      <c r="F13" s="16">
        <f>F15+F18</f>
        <v>9954.099999999999</v>
      </c>
      <c r="G13" s="16">
        <f>G15+G18</f>
        <v>14477.9</v>
      </c>
      <c r="H13" s="16">
        <f>H15+H18</f>
        <v>22474.100000000002</v>
      </c>
      <c r="I13" s="16">
        <f>I15+I18</f>
        <v>12385</v>
      </c>
      <c r="J13" s="16">
        <f>J15+J18</f>
        <v>17044.699999999997</v>
      </c>
      <c r="K13" s="16">
        <f>K15+K18</f>
        <v>6707.9</v>
      </c>
      <c r="L13" s="16">
        <f>L15+L18</f>
        <v>36137.600000000006</v>
      </c>
      <c r="M13" s="16">
        <f>M15+M18</f>
        <v>12088.4</v>
      </c>
      <c r="N13" s="16">
        <f>N15+N18</f>
        <v>22368.7</v>
      </c>
      <c r="O13" s="16">
        <f>O15+O18</f>
        <v>27350.3</v>
      </c>
      <c r="P13" s="16">
        <f>P15+P18</f>
        <v>0</v>
      </c>
      <c r="Q13" s="16">
        <f>Q15+Q18</f>
        <v>61807.399999999994</v>
      </c>
      <c r="R13" s="16">
        <f>R15+R18</f>
        <v>15387.7</v>
      </c>
      <c r="S13" s="16">
        <f>S15+S18</f>
        <v>13031.7</v>
      </c>
      <c r="T13" s="16">
        <f>T15+T18</f>
        <v>12536.6</v>
      </c>
      <c r="U13" s="16">
        <f>U15+U18</f>
        <v>40956</v>
      </c>
      <c r="V13" s="6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 customHeight="1">
      <c r="A14" s="19" t="s">
        <v>53</v>
      </c>
      <c r="B14" s="15"/>
      <c r="C14" s="16"/>
      <c r="D14" s="17"/>
      <c r="E14" s="21"/>
      <c r="F14" s="21"/>
      <c r="G14" s="21"/>
      <c r="H14" s="17"/>
      <c r="I14" s="22"/>
      <c r="J14" s="22"/>
      <c r="K14" s="22"/>
      <c r="L14" s="17"/>
      <c r="M14" s="22"/>
      <c r="N14" s="22"/>
      <c r="O14" s="22"/>
      <c r="P14" s="22"/>
      <c r="Q14" s="17"/>
      <c r="R14" s="22"/>
      <c r="S14" s="22"/>
      <c r="T14" s="22"/>
      <c r="U14" s="17"/>
      <c r="V14" s="6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42.75" customHeight="1">
      <c r="A15" s="23" t="s">
        <v>54</v>
      </c>
      <c r="B15" s="20" t="s">
        <v>55</v>
      </c>
      <c r="C15" s="17">
        <f aca="true" t="shared" si="0" ref="C15:C17">D15</f>
        <v>82505</v>
      </c>
      <c r="D15" s="17">
        <f>D16+D17</f>
        <v>82505</v>
      </c>
      <c r="E15" s="17">
        <f>E16+E17</f>
        <v>2840.2</v>
      </c>
      <c r="F15" s="17">
        <f>F16+F17</f>
        <v>6795.7</v>
      </c>
      <c r="G15" s="17">
        <f>G16+G17</f>
        <v>5281.5</v>
      </c>
      <c r="H15" s="17">
        <f>H16+H17</f>
        <v>14917.400000000001</v>
      </c>
      <c r="I15" s="17">
        <f>I16+I17</f>
        <v>7998.6</v>
      </c>
      <c r="J15" s="17">
        <f>J16+J17</f>
        <v>5748.1</v>
      </c>
      <c r="K15" s="17">
        <f>K16+K17</f>
        <v>4105.2</v>
      </c>
      <c r="L15" s="17">
        <f>L16+L17</f>
        <v>17851.9</v>
      </c>
      <c r="M15" s="17">
        <f>M16+M17</f>
        <v>8677</v>
      </c>
      <c r="N15" s="17">
        <f>N16+N17</f>
        <v>3766</v>
      </c>
      <c r="O15" s="17">
        <f>O16+O17</f>
        <v>4387</v>
      </c>
      <c r="P15" s="17">
        <f>P16+P17</f>
        <v>0</v>
      </c>
      <c r="Q15" s="17">
        <f>Q16+Q17</f>
        <v>16830</v>
      </c>
      <c r="R15" s="17">
        <f>R16+R17</f>
        <v>12785</v>
      </c>
      <c r="S15" s="17">
        <f>S16+S17</f>
        <v>10430</v>
      </c>
      <c r="T15" s="17">
        <f>T16+T17</f>
        <v>9690.7</v>
      </c>
      <c r="U15" s="17">
        <f>U16+U17</f>
        <v>32905.7</v>
      </c>
      <c r="V15" s="6"/>
      <c r="W15" s="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37.5" customHeight="1">
      <c r="A16" s="23" t="s">
        <v>56</v>
      </c>
      <c r="B16" s="20"/>
      <c r="C16" s="21">
        <f t="shared" si="0"/>
        <v>12913</v>
      </c>
      <c r="D16" s="21">
        <f aca="true" t="shared" si="1" ref="D16:D17">H16+L16+Q16+U16</f>
        <v>12913</v>
      </c>
      <c r="E16" s="21">
        <v>1258.8</v>
      </c>
      <c r="F16" s="21">
        <v>922.9</v>
      </c>
      <c r="G16" s="21">
        <v>1332.4</v>
      </c>
      <c r="H16" s="21">
        <f aca="true" t="shared" si="2" ref="H16:H17">E16+F16+G16</f>
        <v>3514.1</v>
      </c>
      <c r="I16" s="21">
        <v>1261.3</v>
      </c>
      <c r="J16" s="21">
        <v>1073.5</v>
      </c>
      <c r="K16" s="21">
        <v>879.1</v>
      </c>
      <c r="L16" s="21">
        <f aca="true" t="shared" si="3" ref="L16:L17">I16+J16+K16</f>
        <v>3213.9</v>
      </c>
      <c r="M16" s="21">
        <v>716</v>
      </c>
      <c r="N16" s="21">
        <v>546</v>
      </c>
      <c r="O16" s="21">
        <v>1126</v>
      </c>
      <c r="P16" s="21"/>
      <c r="Q16" s="21">
        <f aca="true" t="shared" si="4" ref="Q16:Q17">M16+N16+O16</f>
        <v>2388</v>
      </c>
      <c r="R16" s="21">
        <v>836</v>
      </c>
      <c r="S16" s="21">
        <v>1204</v>
      </c>
      <c r="T16" s="21">
        <v>1757</v>
      </c>
      <c r="U16" s="21">
        <f aca="true" t="shared" si="5" ref="U16:U17">R16+S16+T16</f>
        <v>3797</v>
      </c>
      <c r="V16" s="6"/>
      <c r="W16" s="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53.25" customHeight="1">
      <c r="A17" s="23" t="s">
        <v>57</v>
      </c>
      <c r="B17" s="20"/>
      <c r="C17" s="21">
        <f t="shared" si="0"/>
        <v>69592</v>
      </c>
      <c r="D17" s="21">
        <f t="shared" si="1"/>
        <v>69592</v>
      </c>
      <c r="E17" s="21">
        <v>1581.4</v>
      </c>
      <c r="F17" s="21">
        <v>5872.8</v>
      </c>
      <c r="G17" s="21">
        <v>3949.1</v>
      </c>
      <c r="H17" s="21">
        <f t="shared" si="2"/>
        <v>11403.300000000001</v>
      </c>
      <c r="I17" s="21">
        <v>6737.3</v>
      </c>
      <c r="J17" s="21">
        <v>4674.6</v>
      </c>
      <c r="K17" s="21">
        <v>3226.1</v>
      </c>
      <c r="L17" s="21">
        <f t="shared" si="3"/>
        <v>14638.000000000002</v>
      </c>
      <c r="M17" s="21">
        <v>7961</v>
      </c>
      <c r="N17" s="21">
        <v>3220</v>
      </c>
      <c r="O17" s="21">
        <v>3261</v>
      </c>
      <c r="P17" s="21"/>
      <c r="Q17" s="21">
        <f t="shared" si="4"/>
        <v>14442</v>
      </c>
      <c r="R17" s="21">
        <v>11949</v>
      </c>
      <c r="S17" s="21">
        <v>9226</v>
      </c>
      <c r="T17" s="21">
        <v>7933.7</v>
      </c>
      <c r="U17" s="21">
        <f t="shared" si="5"/>
        <v>29108.7</v>
      </c>
      <c r="V17" s="6"/>
      <c r="W17" s="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6.75" customHeight="1">
      <c r="A18" s="23" t="s">
        <v>58</v>
      </c>
      <c r="B18" s="20" t="s">
        <v>59</v>
      </c>
      <c r="C18" s="17">
        <f>C19+C20</f>
        <v>78870.1</v>
      </c>
      <c r="D18" s="17">
        <f>D20+D19</f>
        <v>78870.1</v>
      </c>
      <c r="E18" s="17">
        <f>E20+E19</f>
        <v>-4798.099999999999</v>
      </c>
      <c r="F18" s="17">
        <f>F20+F19</f>
        <v>3158.3999999999996</v>
      </c>
      <c r="G18" s="17">
        <f>G20+G19</f>
        <v>9196.4</v>
      </c>
      <c r="H18" s="17">
        <f>H20+H19</f>
        <v>7556.700000000001</v>
      </c>
      <c r="I18" s="17">
        <f>I20+I19</f>
        <v>4386.4</v>
      </c>
      <c r="J18" s="17">
        <f>J20+J19</f>
        <v>11296.599999999999</v>
      </c>
      <c r="K18" s="17">
        <f>K20+K19</f>
        <v>2602.7</v>
      </c>
      <c r="L18" s="17">
        <f>L20+L19</f>
        <v>18285.7</v>
      </c>
      <c r="M18" s="17">
        <f>M20+M19</f>
        <v>3411.4</v>
      </c>
      <c r="N18" s="17">
        <f>N20+N19</f>
        <v>18602.7</v>
      </c>
      <c r="O18" s="17">
        <f>O20+O19</f>
        <v>22963.3</v>
      </c>
      <c r="P18" s="17">
        <f>P20+P19</f>
        <v>0</v>
      </c>
      <c r="Q18" s="17">
        <f>Q20+Q19</f>
        <v>44977.399999999994</v>
      </c>
      <c r="R18" s="17">
        <f>R20+R19</f>
        <v>2602.7</v>
      </c>
      <c r="S18" s="17">
        <f>S20+S19</f>
        <v>2601.7</v>
      </c>
      <c r="T18" s="17">
        <f>T20+T19</f>
        <v>2845.8999999999996</v>
      </c>
      <c r="U18" s="17">
        <f>U20+U19</f>
        <v>8050.299999999999</v>
      </c>
      <c r="V18" s="6"/>
      <c r="W18" s="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37.5" customHeight="1">
      <c r="A19" s="23" t="s">
        <v>56</v>
      </c>
      <c r="B19" s="20"/>
      <c r="C19" s="21">
        <f aca="true" t="shared" si="6" ref="C19:C20">D19</f>
        <v>12339.300000000001</v>
      </c>
      <c r="D19" s="21">
        <f aca="true" t="shared" si="7" ref="D19:D20">H19+L19+Q19+U19</f>
        <v>12339.300000000001</v>
      </c>
      <c r="E19" s="21">
        <v>-6997.9</v>
      </c>
      <c r="F19" s="21">
        <v>937.8</v>
      </c>
      <c r="G19" s="21">
        <v>3975.6</v>
      </c>
      <c r="H19" s="21">
        <f aca="true" t="shared" si="8" ref="H19:H20">E19+F19+G19</f>
        <v>-2084.4999999999995</v>
      </c>
      <c r="I19" s="21">
        <v>937.8</v>
      </c>
      <c r="J19" s="21">
        <v>5846.7</v>
      </c>
      <c r="K19" s="21">
        <v>940</v>
      </c>
      <c r="L19" s="21">
        <f aca="true" t="shared" si="9" ref="L19:L20">I19+J19+K19</f>
        <v>7724.5</v>
      </c>
      <c r="M19" s="21">
        <v>1748.7</v>
      </c>
      <c r="N19" s="21">
        <v>940</v>
      </c>
      <c r="O19" s="21">
        <v>940</v>
      </c>
      <c r="P19" s="21"/>
      <c r="Q19" s="21">
        <f aca="true" t="shared" si="10" ref="Q19:Q20">M19+N19+O19</f>
        <v>3628.7</v>
      </c>
      <c r="R19" s="21">
        <v>940</v>
      </c>
      <c r="S19" s="21">
        <v>940</v>
      </c>
      <c r="T19" s="21">
        <v>1190.6</v>
      </c>
      <c r="U19" s="21">
        <f aca="true" t="shared" si="11" ref="U19:U20">R19+S19+T19</f>
        <v>3070.6</v>
      </c>
      <c r="V19" s="6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50.25" customHeight="1">
      <c r="A20" s="23" t="s">
        <v>57</v>
      </c>
      <c r="B20" s="20"/>
      <c r="C20" s="21">
        <f t="shared" si="6"/>
        <v>66530.8</v>
      </c>
      <c r="D20" s="21">
        <f t="shared" si="7"/>
        <v>66530.8</v>
      </c>
      <c r="E20" s="24">
        <v>2199.8</v>
      </c>
      <c r="F20" s="24">
        <v>2220.6</v>
      </c>
      <c r="G20" s="24">
        <v>5220.8</v>
      </c>
      <c r="H20" s="21">
        <f t="shared" si="8"/>
        <v>9641.2</v>
      </c>
      <c r="I20" s="21">
        <v>3448.6</v>
      </c>
      <c r="J20" s="21">
        <v>5449.9</v>
      </c>
      <c r="K20" s="21">
        <v>1662.7</v>
      </c>
      <c r="L20" s="21">
        <f t="shared" si="9"/>
        <v>10561.2</v>
      </c>
      <c r="M20" s="21">
        <v>1662.7</v>
      </c>
      <c r="N20" s="21">
        <v>17662.7</v>
      </c>
      <c r="O20" s="21">
        <v>22023.3</v>
      </c>
      <c r="P20" s="21"/>
      <c r="Q20" s="21">
        <f t="shared" si="10"/>
        <v>41348.7</v>
      </c>
      <c r="R20" s="21">
        <v>1662.7</v>
      </c>
      <c r="S20" s="21">
        <v>1661.7</v>
      </c>
      <c r="T20" s="21">
        <v>1655.3</v>
      </c>
      <c r="U20" s="21">
        <f t="shared" si="11"/>
        <v>4979.7</v>
      </c>
      <c r="V20" s="6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39.75" customHeight="1">
      <c r="A21" s="25" t="s">
        <v>60</v>
      </c>
      <c r="B21" s="15" t="s">
        <v>61</v>
      </c>
      <c r="C21" s="17">
        <f>C23+C25+C27+C29+C33+C31</f>
        <v>165975.1</v>
      </c>
      <c r="D21" s="17">
        <f>D23+D25+D27+D29+D33+D31</f>
        <v>165975.1</v>
      </c>
      <c r="E21" s="17">
        <f>E23+E25+E27+E29+E33+E31</f>
        <v>3453.8</v>
      </c>
      <c r="F21" s="17">
        <f>F23+F25+F27+F29+F33+F31</f>
        <v>11283.5</v>
      </c>
      <c r="G21" s="17">
        <f>G23+G25+G27+G29+G33+G31</f>
        <v>15888.300000000001</v>
      </c>
      <c r="H21" s="17">
        <f>H23+H25+H27+H29+H33+H31</f>
        <v>30625.600000000002</v>
      </c>
      <c r="I21" s="17">
        <f>I23+I25+I27+I29+I33+I31</f>
        <v>12472.3</v>
      </c>
      <c r="J21" s="17">
        <f>J23+J25+J27+J29+J33+J31</f>
        <v>16209.7</v>
      </c>
      <c r="K21" s="17">
        <f>K23+K25+K27+K29+K33+K31</f>
        <v>9900</v>
      </c>
      <c r="L21" s="17">
        <f>L23+L25+L27+L29+L33+L31</f>
        <v>38582</v>
      </c>
      <c r="M21" s="17">
        <f>M23+M25+M27+M29+M33+M31</f>
        <v>10183.5</v>
      </c>
      <c r="N21" s="17">
        <f>N23+N25+N27+N29+N33+N31</f>
        <v>25900</v>
      </c>
      <c r="O21" s="17">
        <f>O23+O25+O27+O29+O33+O31</f>
        <v>30516.6</v>
      </c>
      <c r="P21" s="17">
        <f>P23+P25+P27+P29+P33+P31</f>
        <v>0</v>
      </c>
      <c r="Q21" s="17">
        <f>Q23+Q25+Q27+Q29+Q33+Q31</f>
        <v>66600.1</v>
      </c>
      <c r="R21" s="17">
        <f>R23+R25+R27+R29+R33+R31</f>
        <v>9900</v>
      </c>
      <c r="S21" s="17">
        <f>S23+S25+S27+S29+S33+S31</f>
        <v>9898.1</v>
      </c>
      <c r="T21" s="17">
        <f>T23+T25+T27+T29+T33+T31</f>
        <v>10369.3</v>
      </c>
      <c r="U21" s="17">
        <f>U23+U25+U27+U29+U33+U31</f>
        <v>30167.4</v>
      </c>
      <c r="V21" s="6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1" customHeight="1">
      <c r="A22" s="19" t="s">
        <v>53</v>
      </c>
      <c r="B22" s="15"/>
      <c r="C22" s="21"/>
      <c r="D22" s="17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6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81" customHeight="1">
      <c r="A23" s="23" t="s">
        <v>62</v>
      </c>
      <c r="B23" s="20" t="s">
        <v>63</v>
      </c>
      <c r="C23" s="21">
        <f aca="true" t="shared" si="12" ref="C23:C24">D23</f>
        <v>858.7</v>
      </c>
      <c r="D23" s="17">
        <f>D24</f>
        <v>858.7</v>
      </c>
      <c r="E23" s="17">
        <f>E24</f>
        <v>0</v>
      </c>
      <c r="F23" s="17">
        <f>F24</f>
        <v>0</v>
      </c>
      <c r="G23" s="17">
        <f>G24</f>
        <v>0</v>
      </c>
      <c r="H23" s="17">
        <f>H24</f>
        <v>0</v>
      </c>
      <c r="I23" s="17">
        <f>I24</f>
        <v>0</v>
      </c>
      <c r="J23" s="17">
        <f>J24</f>
        <v>0</v>
      </c>
      <c r="K23" s="17">
        <f>K24</f>
        <v>0</v>
      </c>
      <c r="L23" s="17">
        <f>L24</f>
        <v>0</v>
      </c>
      <c r="M23" s="17">
        <f>M24</f>
        <v>858.7</v>
      </c>
      <c r="N23" s="17">
        <f>N24</f>
        <v>0</v>
      </c>
      <c r="O23" s="17">
        <f>O24</f>
        <v>0</v>
      </c>
      <c r="P23" s="17">
        <f>P24</f>
        <v>0</v>
      </c>
      <c r="Q23" s="17">
        <f>Q24</f>
        <v>858.7</v>
      </c>
      <c r="R23" s="17">
        <f>R24</f>
        <v>0</v>
      </c>
      <c r="S23" s="17">
        <f>S24</f>
        <v>0</v>
      </c>
      <c r="T23" s="17">
        <f>T24</f>
        <v>0</v>
      </c>
      <c r="U23" s="17">
        <f>U24</f>
        <v>0</v>
      </c>
      <c r="V23" s="6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36" customHeight="1">
      <c r="A24" s="23" t="s">
        <v>56</v>
      </c>
      <c r="B24" s="20"/>
      <c r="C24" s="21">
        <f t="shared" si="12"/>
        <v>858.7</v>
      </c>
      <c r="D24" s="21">
        <f>H24+L24+Q24+U24</f>
        <v>858.7</v>
      </c>
      <c r="E24" s="21">
        <v>0</v>
      </c>
      <c r="F24" s="21">
        <v>0</v>
      </c>
      <c r="G24" s="21">
        <v>0</v>
      </c>
      <c r="H24" s="21">
        <f>E24+F24+G24</f>
        <v>0</v>
      </c>
      <c r="I24" s="21">
        <v>0</v>
      </c>
      <c r="J24" s="21">
        <v>0</v>
      </c>
      <c r="K24" s="21">
        <v>0</v>
      </c>
      <c r="L24" s="21">
        <f>I24+J24+K24</f>
        <v>0</v>
      </c>
      <c r="M24" s="21">
        <v>858.7</v>
      </c>
      <c r="N24" s="21">
        <v>0</v>
      </c>
      <c r="O24" s="21"/>
      <c r="P24" s="21"/>
      <c r="Q24" s="21">
        <f>M24+N24+O24</f>
        <v>858.7</v>
      </c>
      <c r="R24" s="21">
        <v>0</v>
      </c>
      <c r="S24" s="21">
        <v>0</v>
      </c>
      <c r="T24" s="21">
        <v>0</v>
      </c>
      <c r="U24" s="21">
        <f>R24+S24+T24</f>
        <v>0</v>
      </c>
      <c r="V24" s="6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5.25" customHeight="1">
      <c r="A25" s="23" t="s">
        <v>64</v>
      </c>
      <c r="B25" s="20" t="s">
        <v>65</v>
      </c>
      <c r="C25" s="17">
        <f>C26</f>
        <v>52695.3</v>
      </c>
      <c r="D25" s="17">
        <f>D26</f>
        <v>52695.3</v>
      </c>
      <c r="E25" s="17">
        <f>E26</f>
        <v>1656.1</v>
      </c>
      <c r="F25" s="17">
        <f>F26</f>
        <v>4785.6</v>
      </c>
      <c r="G25" s="17">
        <f>G26</f>
        <v>8265.7</v>
      </c>
      <c r="H25" s="17">
        <f>H26</f>
        <v>14707.400000000001</v>
      </c>
      <c r="I25" s="17">
        <f>I26</f>
        <v>3330.7</v>
      </c>
      <c r="J25" s="17">
        <f>J26</f>
        <v>4261.1</v>
      </c>
      <c r="K25" s="17">
        <f>K26</f>
        <v>4342.3</v>
      </c>
      <c r="L25" s="17">
        <f>L26</f>
        <v>11934.1</v>
      </c>
      <c r="M25" s="17">
        <f>M26</f>
        <v>4342.3</v>
      </c>
      <c r="N25" s="17">
        <f>N26</f>
        <v>4342.3</v>
      </c>
      <c r="O25" s="17">
        <f>O26</f>
        <v>4342.3</v>
      </c>
      <c r="P25" s="17">
        <f>P26</f>
        <v>0</v>
      </c>
      <c r="Q25" s="17">
        <f>Q26</f>
        <v>13026.900000000001</v>
      </c>
      <c r="R25" s="17">
        <f>R26</f>
        <v>4342.3</v>
      </c>
      <c r="S25" s="17">
        <f>S26</f>
        <v>4342.3</v>
      </c>
      <c r="T25" s="17">
        <f>T26</f>
        <v>4342.3</v>
      </c>
      <c r="U25" s="17">
        <f>U26</f>
        <v>13026.900000000001</v>
      </c>
      <c r="V25" s="6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37.5" customHeight="1">
      <c r="A26" s="23" t="s">
        <v>56</v>
      </c>
      <c r="B26" s="20"/>
      <c r="C26" s="21">
        <f>D26</f>
        <v>52695.3</v>
      </c>
      <c r="D26" s="21">
        <f>H26+L26+Q26+U26</f>
        <v>52695.3</v>
      </c>
      <c r="E26" s="21">
        <v>1656.1</v>
      </c>
      <c r="F26" s="21">
        <v>4785.6</v>
      </c>
      <c r="G26" s="21">
        <v>8265.7</v>
      </c>
      <c r="H26" s="21">
        <f>E26+F26+G26</f>
        <v>14707.400000000001</v>
      </c>
      <c r="I26" s="21">
        <v>3330.7</v>
      </c>
      <c r="J26" s="21">
        <v>4261.1</v>
      </c>
      <c r="K26" s="21">
        <v>4342.3</v>
      </c>
      <c r="L26" s="21">
        <f>I26+J26+K26</f>
        <v>11934.1</v>
      </c>
      <c r="M26" s="21">
        <v>4342.3</v>
      </c>
      <c r="N26" s="21">
        <v>4342.3</v>
      </c>
      <c r="O26" s="21">
        <v>4342.3</v>
      </c>
      <c r="P26" s="21"/>
      <c r="Q26" s="21">
        <f>M26+N26+O26</f>
        <v>13026.900000000001</v>
      </c>
      <c r="R26" s="21">
        <v>4342.3</v>
      </c>
      <c r="S26" s="21">
        <v>4342.3</v>
      </c>
      <c r="T26" s="21">
        <v>4342.3</v>
      </c>
      <c r="U26" s="21">
        <f>R26+S26+T26</f>
        <v>13026.900000000001</v>
      </c>
      <c r="V26" s="6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86.25" customHeight="1">
      <c r="A27" s="23" t="s">
        <v>66</v>
      </c>
      <c r="B27" s="20" t="s">
        <v>67</v>
      </c>
      <c r="C27" s="17">
        <f>C28</f>
        <v>0</v>
      </c>
      <c r="D27" s="17">
        <f>D28</f>
        <v>0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17">
        <f>I28</f>
        <v>0</v>
      </c>
      <c r="J27" s="17">
        <f>J28</f>
        <v>0</v>
      </c>
      <c r="K27" s="17">
        <f>K28</f>
        <v>0</v>
      </c>
      <c r="L27" s="17">
        <f>L28</f>
        <v>0</v>
      </c>
      <c r="M27" s="17">
        <f>M28</f>
        <v>0</v>
      </c>
      <c r="N27" s="17">
        <f>N28</f>
        <v>0</v>
      </c>
      <c r="O27" s="17">
        <f>O28</f>
        <v>0</v>
      </c>
      <c r="P27" s="17">
        <f>P28</f>
        <v>0</v>
      </c>
      <c r="Q27" s="17">
        <f>Q28</f>
        <v>0</v>
      </c>
      <c r="R27" s="17">
        <f>R28</f>
        <v>0</v>
      </c>
      <c r="S27" s="17">
        <f>S28</f>
        <v>0</v>
      </c>
      <c r="T27" s="17">
        <f>T28</f>
        <v>0</v>
      </c>
      <c r="U27" s="17">
        <f>U28</f>
        <v>0</v>
      </c>
      <c r="V27" s="6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45" customHeight="1">
      <c r="A28" s="23" t="s">
        <v>56</v>
      </c>
      <c r="B28" s="20"/>
      <c r="C28" s="21">
        <f>D28</f>
        <v>0</v>
      </c>
      <c r="D28" s="21">
        <f>H28+L28+Q28+U28</f>
        <v>0</v>
      </c>
      <c r="E28" s="21">
        <v>0</v>
      </c>
      <c r="F28" s="21">
        <v>0</v>
      </c>
      <c r="G28" s="21">
        <v>0</v>
      </c>
      <c r="H28" s="21">
        <f>E28+F28+G28</f>
        <v>0</v>
      </c>
      <c r="I28" s="21">
        <v>0</v>
      </c>
      <c r="J28" s="21">
        <v>0</v>
      </c>
      <c r="K28" s="21">
        <v>0</v>
      </c>
      <c r="L28" s="21">
        <f>I28+J28+K28</f>
        <v>0</v>
      </c>
      <c r="M28" s="21">
        <v>0</v>
      </c>
      <c r="N28" s="21">
        <v>0</v>
      </c>
      <c r="O28" s="21">
        <f>54-54</f>
        <v>0</v>
      </c>
      <c r="P28" s="21"/>
      <c r="Q28" s="21">
        <f>M28+N28+O28</f>
        <v>0</v>
      </c>
      <c r="R28" s="21">
        <v>0</v>
      </c>
      <c r="S28" s="21">
        <v>0</v>
      </c>
      <c r="T28" s="21">
        <v>0</v>
      </c>
      <c r="U28" s="21">
        <f>R28+S28+T28</f>
        <v>0</v>
      </c>
      <c r="V28" s="6"/>
      <c r="W28" s="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72" customHeight="1">
      <c r="A29" s="23" t="s">
        <v>68</v>
      </c>
      <c r="B29" s="20" t="s">
        <v>69</v>
      </c>
      <c r="C29" s="17">
        <f>C30</f>
        <v>4</v>
      </c>
      <c r="D29" s="17">
        <f>D30</f>
        <v>4</v>
      </c>
      <c r="E29" s="17">
        <f>E30</f>
        <v>0</v>
      </c>
      <c r="F29" s="17">
        <f>F30</f>
        <v>1.9</v>
      </c>
      <c r="G29" s="17">
        <f>G30</f>
        <v>0</v>
      </c>
      <c r="H29" s="17">
        <f>H30</f>
        <v>1.9</v>
      </c>
      <c r="I29" s="17">
        <f>I30</f>
        <v>0</v>
      </c>
      <c r="J29" s="17">
        <f>J30</f>
        <v>0</v>
      </c>
      <c r="K29" s="17">
        <f>K30</f>
        <v>0</v>
      </c>
      <c r="L29" s="17">
        <f>L30</f>
        <v>0</v>
      </c>
      <c r="M29" s="17">
        <f>M30</f>
        <v>0</v>
      </c>
      <c r="N29" s="17">
        <f>N30</f>
        <v>0</v>
      </c>
      <c r="O29" s="17">
        <f>O30</f>
        <v>0</v>
      </c>
      <c r="P29" s="17">
        <f>P30</f>
        <v>0</v>
      </c>
      <c r="Q29" s="17">
        <f>Q30</f>
        <v>0</v>
      </c>
      <c r="R29" s="17">
        <f>R30</f>
        <v>0</v>
      </c>
      <c r="S29" s="17">
        <f>S30</f>
        <v>2.1</v>
      </c>
      <c r="T29" s="17">
        <f>T30</f>
        <v>0</v>
      </c>
      <c r="U29" s="17">
        <f>U30</f>
        <v>2.1</v>
      </c>
      <c r="V29" s="6"/>
      <c r="W29" s="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37.5" customHeight="1">
      <c r="A30" s="23" t="s">
        <v>56</v>
      </c>
      <c r="B30" s="20"/>
      <c r="C30" s="21">
        <f>D30</f>
        <v>4</v>
      </c>
      <c r="D30" s="21">
        <f>H30+L30+Q30+U30</f>
        <v>4</v>
      </c>
      <c r="E30" s="21">
        <v>0</v>
      </c>
      <c r="F30" s="21">
        <v>1.9</v>
      </c>
      <c r="G30" s="21">
        <v>0</v>
      </c>
      <c r="H30" s="21">
        <f>E30+F30+G30</f>
        <v>1.9</v>
      </c>
      <c r="I30" s="21">
        <v>0</v>
      </c>
      <c r="J30" s="21">
        <v>0</v>
      </c>
      <c r="K30" s="21">
        <v>0</v>
      </c>
      <c r="L30" s="21">
        <f>I30+J30+K30</f>
        <v>0</v>
      </c>
      <c r="M30" s="21">
        <v>0</v>
      </c>
      <c r="N30" s="21">
        <v>0</v>
      </c>
      <c r="O30" s="21">
        <v>0</v>
      </c>
      <c r="P30" s="21"/>
      <c r="Q30" s="21">
        <f>M30+N30+O30</f>
        <v>0</v>
      </c>
      <c r="R30" s="21">
        <v>0</v>
      </c>
      <c r="S30" s="21">
        <v>2.1</v>
      </c>
      <c r="T30" s="21">
        <v>0</v>
      </c>
      <c r="U30" s="21">
        <f>R30+S30+T30</f>
        <v>2.1</v>
      </c>
      <c r="V30" s="6"/>
      <c r="W30" s="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37.5" customHeight="1">
      <c r="A31" s="23" t="s">
        <v>70</v>
      </c>
      <c r="B31" s="20" t="s">
        <v>71</v>
      </c>
      <c r="C31" s="17">
        <f>C32</f>
        <v>8482.900000000001</v>
      </c>
      <c r="D31" s="17">
        <f>D32</f>
        <v>8482.900000000001</v>
      </c>
      <c r="E31" s="17">
        <f>E32</f>
        <v>0</v>
      </c>
      <c r="F31" s="17">
        <f>F32</f>
        <v>844.8</v>
      </c>
      <c r="G31" s="17">
        <f>G32</f>
        <v>1567.5</v>
      </c>
      <c r="H31" s="17">
        <f>H32</f>
        <v>2412.3</v>
      </c>
      <c r="I31" s="17">
        <f>I32</f>
        <v>2312.9</v>
      </c>
      <c r="J31" s="17">
        <f>J32</f>
        <v>0</v>
      </c>
      <c r="K31" s="17">
        <f>K32</f>
        <v>0</v>
      </c>
      <c r="L31" s="17">
        <f>L32</f>
        <v>2312.9</v>
      </c>
      <c r="M31" s="17">
        <f>M32</f>
        <v>1590.8</v>
      </c>
      <c r="N31" s="17">
        <f>N32</f>
        <v>0</v>
      </c>
      <c r="O31" s="17">
        <f>O32</f>
        <v>0</v>
      </c>
      <c r="P31" s="17">
        <f>P32</f>
        <v>0</v>
      </c>
      <c r="Q31" s="17">
        <f>Q32</f>
        <v>1590.8</v>
      </c>
      <c r="R31" s="17">
        <f>R32</f>
        <v>2166.9</v>
      </c>
      <c r="S31" s="17">
        <f>S32</f>
        <v>0</v>
      </c>
      <c r="T31" s="17">
        <f>T32</f>
        <v>0</v>
      </c>
      <c r="U31" s="17">
        <f>U32</f>
        <v>2166.9</v>
      </c>
      <c r="V31" s="6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37.5" customHeight="1">
      <c r="A32" s="23" t="s">
        <v>56</v>
      </c>
      <c r="B32" s="20"/>
      <c r="C32" s="21">
        <f>D32</f>
        <v>8482.900000000001</v>
      </c>
      <c r="D32" s="21">
        <f>H32+L32+Q32+U32</f>
        <v>8482.900000000001</v>
      </c>
      <c r="E32" s="21">
        <v>0</v>
      </c>
      <c r="F32" s="21">
        <v>844.8</v>
      </c>
      <c r="G32" s="21">
        <v>1567.5</v>
      </c>
      <c r="H32" s="21">
        <f>E32+F32+G32</f>
        <v>2412.3</v>
      </c>
      <c r="I32" s="21">
        <v>2312.9</v>
      </c>
      <c r="J32" s="21">
        <v>0</v>
      </c>
      <c r="K32" s="21">
        <v>0</v>
      </c>
      <c r="L32" s="21">
        <f>I32+J32+K32</f>
        <v>2312.9</v>
      </c>
      <c r="M32" s="21">
        <v>1590.8</v>
      </c>
      <c r="N32" s="21">
        <v>0</v>
      </c>
      <c r="O32" s="21">
        <v>0</v>
      </c>
      <c r="P32" s="21">
        <f>P34</f>
        <v>0</v>
      </c>
      <c r="Q32" s="21">
        <f>M32+N32+O32</f>
        <v>1590.8</v>
      </c>
      <c r="R32" s="21">
        <v>2166.9</v>
      </c>
      <c r="S32" s="21">
        <v>0</v>
      </c>
      <c r="T32" s="21">
        <v>0</v>
      </c>
      <c r="U32" s="21">
        <f>R32+S32+T32</f>
        <v>2166.9</v>
      </c>
      <c r="V32" s="6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37.5" customHeight="1">
      <c r="A33" s="23" t="s">
        <v>72</v>
      </c>
      <c r="B33" s="20" t="s">
        <v>73</v>
      </c>
      <c r="C33" s="17">
        <f>C34</f>
        <v>103934.2</v>
      </c>
      <c r="D33" s="17">
        <f>D34</f>
        <v>103934.2</v>
      </c>
      <c r="E33" s="17">
        <f>E34</f>
        <v>1797.7</v>
      </c>
      <c r="F33" s="17">
        <f>F34</f>
        <v>5651.2</v>
      </c>
      <c r="G33" s="17">
        <f>G34</f>
        <v>6055.1</v>
      </c>
      <c r="H33" s="17">
        <f>H34</f>
        <v>13504</v>
      </c>
      <c r="I33" s="17">
        <f>I34</f>
        <v>6828.7</v>
      </c>
      <c r="J33" s="17">
        <f>J34</f>
        <v>11948.6</v>
      </c>
      <c r="K33" s="17">
        <f>K34</f>
        <v>5557.7</v>
      </c>
      <c r="L33" s="17">
        <f>L34</f>
        <v>24335</v>
      </c>
      <c r="M33" s="17">
        <f>M34</f>
        <v>3391.7</v>
      </c>
      <c r="N33" s="17">
        <f>N34</f>
        <v>21557.7</v>
      </c>
      <c r="O33" s="17">
        <f>O34</f>
        <v>26174.3</v>
      </c>
      <c r="P33" s="17">
        <f>P34</f>
        <v>0</v>
      </c>
      <c r="Q33" s="17">
        <f>Q34</f>
        <v>51123.7</v>
      </c>
      <c r="R33" s="17">
        <f>R34</f>
        <v>3390.8</v>
      </c>
      <c r="S33" s="17">
        <f>S34</f>
        <v>5553.7</v>
      </c>
      <c r="T33" s="17">
        <f>T34</f>
        <v>6027</v>
      </c>
      <c r="U33" s="17">
        <f>U34</f>
        <v>14971.5</v>
      </c>
      <c r="V33" s="6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39" customHeight="1">
      <c r="A34" s="23" t="s">
        <v>56</v>
      </c>
      <c r="B34" s="20"/>
      <c r="C34" s="21">
        <f>D34</f>
        <v>103934.2</v>
      </c>
      <c r="D34" s="21">
        <f>H34+L34+Q34+U34</f>
        <v>103934.2</v>
      </c>
      <c r="E34" s="21">
        <v>1797.7</v>
      </c>
      <c r="F34" s="21">
        <v>5651.2</v>
      </c>
      <c r="G34" s="21">
        <v>6055.1</v>
      </c>
      <c r="H34" s="21">
        <f>E34+F34+G34</f>
        <v>13504</v>
      </c>
      <c r="I34" s="21">
        <v>6828.7</v>
      </c>
      <c r="J34" s="21">
        <v>11948.6</v>
      </c>
      <c r="K34" s="21">
        <v>5557.7</v>
      </c>
      <c r="L34" s="21">
        <f>I34+J34+K34</f>
        <v>24335</v>
      </c>
      <c r="M34" s="21">
        <v>3391.7</v>
      </c>
      <c r="N34" s="21">
        <v>21557.7</v>
      </c>
      <c r="O34" s="21">
        <v>26174.3</v>
      </c>
      <c r="P34" s="21"/>
      <c r="Q34" s="21">
        <f>M34+N34+O34</f>
        <v>51123.7</v>
      </c>
      <c r="R34" s="21">
        <v>3390.8</v>
      </c>
      <c r="S34" s="21">
        <v>5553.7</v>
      </c>
      <c r="T34" s="21">
        <v>6027</v>
      </c>
      <c r="U34" s="21">
        <f>R34+S34+T34</f>
        <v>14971.5</v>
      </c>
      <c r="V34" s="6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41.25" customHeight="1">
      <c r="A35" s="25" t="s">
        <v>74</v>
      </c>
      <c r="B35" s="15" t="s">
        <v>75</v>
      </c>
      <c r="C35" s="17">
        <f>C13-C21</f>
        <v>-4600</v>
      </c>
      <c r="D35" s="17">
        <f>D13-D21</f>
        <v>-4600</v>
      </c>
      <c r="E35" s="17">
        <f>E13-E21</f>
        <v>-5411.7</v>
      </c>
      <c r="F35" s="17">
        <f>F13-F21</f>
        <v>-1329.4000000000015</v>
      </c>
      <c r="G35" s="17">
        <f>G13-G21</f>
        <v>-1410.4000000000015</v>
      </c>
      <c r="H35" s="17">
        <f>H13-H21</f>
        <v>-8151.5</v>
      </c>
      <c r="I35" s="17">
        <f>I13-I21</f>
        <v>-87.29999999999927</v>
      </c>
      <c r="J35" s="17">
        <f>J13-J21</f>
        <v>834.9999999999964</v>
      </c>
      <c r="K35" s="17">
        <f>K13-K21</f>
        <v>-3192.1000000000004</v>
      </c>
      <c r="L35" s="17">
        <f>L13-L21</f>
        <v>-2444.399999999994</v>
      </c>
      <c r="M35" s="17">
        <f>M13-M21</f>
        <v>1904.8999999999996</v>
      </c>
      <c r="N35" s="17">
        <f>N13-N21</f>
        <v>-3531.2999999999993</v>
      </c>
      <c r="O35" s="17">
        <f>O13-O21</f>
        <v>-3166.2999999999993</v>
      </c>
      <c r="P35" s="17">
        <f>P13-P21</f>
        <v>0</v>
      </c>
      <c r="Q35" s="17">
        <f>Q13-Q21</f>
        <v>-4792.700000000012</v>
      </c>
      <c r="R35" s="17">
        <f>R13-R21</f>
        <v>5487.700000000001</v>
      </c>
      <c r="S35" s="17">
        <f>S13-S21</f>
        <v>3133.6000000000004</v>
      </c>
      <c r="T35" s="17">
        <f>T13-T21</f>
        <v>2167.300000000001</v>
      </c>
      <c r="U35" s="17">
        <f>U13-U21</f>
        <v>10788.599999999999</v>
      </c>
      <c r="V35" s="6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57" customHeight="1">
      <c r="A36" s="25" t="s">
        <v>76</v>
      </c>
      <c r="B36" s="15" t="s">
        <v>77</v>
      </c>
      <c r="C36" s="17">
        <f>-C35</f>
        <v>4600</v>
      </c>
      <c r="D36" s="17">
        <f>-D35</f>
        <v>4600</v>
      </c>
      <c r="E36" s="17">
        <f>-E35</f>
        <v>5411.7</v>
      </c>
      <c r="F36" s="17">
        <f>-F35</f>
        <v>1329.4000000000015</v>
      </c>
      <c r="G36" s="17">
        <f>-G35</f>
        <v>1410.4000000000015</v>
      </c>
      <c r="H36" s="17">
        <f>-H35</f>
        <v>8151.5</v>
      </c>
      <c r="I36" s="17">
        <f>-I35</f>
        <v>87.29999999999927</v>
      </c>
      <c r="J36" s="17">
        <f>-J35</f>
        <v>-834.9999999999964</v>
      </c>
      <c r="K36" s="17">
        <f>-K35</f>
        <v>3192.1000000000004</v>
      </c>
      <c r="L36" s="17">
        <f>-L35</f>
        <v>2444.399999999994</v>
      </c>
      <c r="M36" s="17">
        <f>-M35</f>
        <v>-1904.8999999999996</v>
      </c>
      <c r="N36" s="17">
        <f>-N35</f>
        <v>3531.2999999999993</v>
      </c>
      <c r="O36" s="17">
        <f>-O35</f>
        <v>3166.2999999999993</v>
      </c>
      <c r="P36" s="17">
        <f>-P35</f>
        <v>0</v>
      </c>
      <c r="Q36" s="17">
        <f>-Q35</f>
        <v>4792.700000000012</v>
      </c>
      <c r="R36" s="17">
        <f>-R35</f>
        <v>-5487.700000000001</v>
      </c>
      <c r="S36" s="17">
        <f>-S35</f>
        <v>-3133.6000000000004</v>
      </c>
      <c r="T36" s="17">
        <f>-T35</f>
        <v>-2167.300000000001</v>
      </c>
      <c r="U36" s="17">
        <f>-U35</f>
        <v>-10788.599999999999</v>
      </c>
      <c r="V36" s="6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33.75" customHeight="1">
      <c r="A37" s="23" t="s">
        <v>56</v>
      </c>
      <c r="B37" s="15"/>
      <c r="C37" s="21">
        <f>-(C16+C19-(C24+C26+C28+C30+C34+C32))</f>
        <v>140722.8</v>
      </c>
      <c r="D37" s="21">
        <f>-(D16+D19-(D24+D26+D28+D30+D34+D32))</f>
        <v>140722.8</v>
      </c>
      <c r="E37" s="21">
        <f>-(E16+E19-(E24+E26+E28+E30+E34+E32))</f>
        <v>9192.9</v>
      </c>
      <c r="F37" s="21">
        <f>-(F16+F19-(F24+F26+F28+F30+F34+F32))</f>
        <v>9422.8</v>
      </c>
      <c r="G37" s="21">
        <f>-(G16+G19-(G24+G26+G28+G30+G34+G32))</f>
        <v>10580.300000000001</v>
      </c>
      <c r="H37" s="21">
        <f>-(H16+H19-(H24+H26+H28+H30+H34+H32))</f>
        <v>29196</v>
      </c>
      <c r="I37" s="21">
        <f>-(I16+I19-(I24+I26+I28+I30+I34+I32))</f>
        <v>10273.199999999999</v>
      </c>
      <c r="J37" s="21">
        <f>-(J16+J19-(J24+J26+J28+J30+J34+J32))</f>
        <v>9289.5</v>
      </c>
      <c r="K37" s="21">
        <f>-(K16+K19-(K24+K26+K28+K30+K34+K32))</f>
        <v>8080.9</v>
      </c>
      <c r="L37" s="21">
        <f>-(L16+L19-(L24+L26+L28+L30+L34+L32))</f>
        <v>27643.6</v>
      </c>
      <c r="M37" s="21">
        <f>-(M16+M19-(M24+M26+M28+M30+M34+M32))</f>
        <v>7718.8</v>
      </c>
      <c r="N37" s="21">
        <f>-(N16+N19-(N24+N26+N28+N30+N34+N32))</f>
        <v>24414</v>
      </c>
      <c r="O37" s="21">
        <f>-(O16+O19-(O24+O26+O28+O30+O34+O32))</f>
        <v>28450.6</v>
      </c>
      <c r="P37" s="21">
        <f>-(P16+P19-(P24+P26+P28+P30+P34))</f>
        <v>0</v>
      </c>
      <c r="Q37" s="21">
        <f>-(Q16+Q19-(Q24+Q26+Q28+Q30+Q34+Q32))</f>
        <v>60583.40000000001</v>
      </c>
      <c r="R37" s="21">
        <f>-(R16+R19-(R24+R26+R28+R30+R34+R32))</f>
        <v>8124</v>
      </c>
      <c r="S37" s="21">
        <f>-(S16+S19-(S24+S26+S28+S30+S34+S32))</f>
        <v>7754.1</v>
      </c>
      <c r="T37" s="21">
        <f>-(T16+T19-(T24+T26+T28+T30+T34+T32))</f>
        <v>7421.699999999999</v>
      </c>
      <c r="U37" s="21">
        <f>-(U16+U19-(U24+U26+U28+U30+U34+U32))</f>
        <v>23299.800000000003</v>
      </c>
      <c r="V37" s="6"/>
      <c r="W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48" customHeight="1">
      <c r="A38" s="23" t="s">
        <v>57</v>
      </c>
      <c r="B38" s="15"/>
      <c r="C38" s="21">
        <f>-(C17+C20-(0))</f>
        <v>-136122.8</v>
      </c>
      <c r="D38" s="21">
        <f>-(D17+D20-(0))</f>
        <v>-136122.8</v>
      </c>
      <c r="E38" s="21">
        <f>-(E17+E20-(0))</f>
        <v>-3781.2000000000003</v>
      </c>
      <c r="F38" s="21">
        <f>-(F17+F20-(0))</f>
        <v>-8093.4</v>
      </c>
      <c r="G38" s="21">
        <f>-(G17+G20-(0))</f>
        <v>-9169.9</v>
      </c>
      <c r="H38" s="21">
        <f>-(H17+H20-(0))</f>
        <v>-21044.5</v>
      </c>
      <c r="I38" s="21">
        <f>-(I17+I20-(0))</f>
        <v>-10185.9</v>
      </c>
      <c r="J38" s="21">
        <f>-(J17+J20-(0))</f>
        <v>-10124.5</v>
      </c>
      <c r="K38" s="21">
        <f>-(K17+K20-(0))</f>
        <v>-4888.8</v>
      </c>
      <c r="L38" s="21">
        <f>-(L17+L20-(0))</f>
        <v>-25199.200000000004</v>
      </c>
      <c r="M38" s="21">
        <f>-(M17+M20-(0))</f>
        <v>-9623.7</v>
      </c>
      <c r="N38" s="21">
        <f>-(N17+N20-(0))</f>
        <v>-20882.7</v>
      </c>
      <c r="O38" s="21">
        <f>-(O17+O20-(0))</f>
        <v>-25284.3</v>
      </c>
      <c r="P38" s="21">
        <f>-(P17+P20-(0))</f>
        <v>0</v>
      </c>
      <c r="Q38" s="21">
        <f>-(Q17+Q20-(0))</f>
        <v>-55790.7</v>
      </c>
      <c r="R38" s="21">
        <f>-(R17+R20-(0))</f>
        <v>-13611.7</v>
      </c>
      <c r="S38" s="21">
        <f>-(S17+S20-(0))</f>
        <v>-10887.7</v>
      </c>
      <c r="T38" s="21">
        <f>-(T17+T20-(0))</f>
        <v>-9589</v>
      </c>
      <c r="U38" s="21">
        <f>-(U17+U20-(0))</f>
        <v>-34088.4</v>
      </c>
      <c r="V38" s="6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74.25" customHeight="1">
      <c r="A39" s="25" t="s">
        <v>78</v>
      </c>
      <c r="B39" s="15" t="s">
        <v>79</v>
      </c>
      <c r="C39" s="17">
        <f>-C13+C43</f>
        <v>-161375.1</v>
      </c>
      <c r="D39" s="17">
        <f>-D13+D43</f>
        <v>-161375.1</v>
      </c>
      <c r="E39" s="17">
        <f>-E13+E43</f>
        <v>1957.8999999999996</v>
      </c>
      <c r="F39" s="17">
        <f>-F13+F43</f>
        <v>-9954.099999999999</v>
      </c>
      <c r="G39" s="17">
        <f>-G13+G43</f>
        <v>-14477.9</v>
      </c>
      <c r="H39" s="17">
        <f>-H13+H43</f>
        <v>-22474.100000000002</v>
      </c>
      <c r="I39" s="17">
        <f>-I13+I43</f>
        <v>-12385</v>
      </c>
      <c r="J39" s="17">
        <f>-J13+J43</f>
        <v>-17044.699999999997</v>
      </c>
      <c r="K39" s="17">
        <f>-K13+K43</f>
        <v>-6707.9</v>
      </c>
      <c r="L39" s="17">
        <f>-L13+L43</f>
        <v>-36137.600000000006</v>
      </c>
      <c r="M39" s="17">
        <f>-M13+M43</f>
        <v>-12088.4</v>
      </c>
      <c r="N39" s="17">
        <f>-N13+N43</f>
        <v>-22368.7</v>
      </c>
      <c r="O39" s="17">
        <f>-O13+O43</f>
        <v>-27350.3</v>
      </c>
      <c r="P39" s="17">
        <f>-P13</f>
        <v>0</v>
      </c>
      <c r="Q39" s="17">
        <f>-Q13+Q43</f>
        <v>-61807.399999999994</v>
      </c>
      <c r="R39" s="17">
        <f>-R13+R43</f>
        <v>-15387.7</v>
      </c>
      <c r="S39" s="17">
        <f>-S13+S43</f>
        <v>-13031.7</v>
      </c>
      <c r="T39" s="17">
        <f>-T13+T43</f>
        <v>-12536.6</v>
      </c>
      <c r="U39" s="17">
        <f>-U13+U43</f>
        <v>-40956</v>
      </c>
      <c r="V39" s="6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23.25" customHeight="1">
      <c r="A40" s="19" t="s">
        <v>53</v>
      </c>
      <c r="B40" s="15"/>
      <c r="C40" s="21"/>
      <c r="D40" s="17"/>
      <c r="E40" s="21"/>
      <c r="F40" s="21"/>
      <c r="G40" s="21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6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61.5" customHeight="1">
      <c r="A41" s="23" t="s">
        <v>57</v>
      </c>
      <c r="B41" s="15"/>
      <c r="C41" s="21">
        <f aca="true" t="shared" si="13" ref="C41:C45">D41</f>
        <v>-136122.8</v>
      </c>
      <c r="D41" s="21">
        <f>-(D17+D20)</f>
        <v>-136122.8</v>
      </c>
      <c r="E41" s="21">
        <f>-(E17+E20)</f>
        <v>-3781.2000000000003</v>
      </c>
      <c r="F41" s="21">
        <f>-(F17+F20)</f>
        <v>-8093.4</v>
      </c>
      <c r="G41" s="21">
        <f>-(G17+G20)</f>
        <v>-9169.9</v>
      </c>
      <c r="H41" s="21">
        <f>-(H17+H20)</f>
        <v>-21044.5</v>
      </c>
      <c r="I41" s="21">
        <f>-(I17+I20)</f>
        <v>-10185.9</v>
      </c>
      <c r="J41" s="21">
        <f>-(J17+J20)</f>
        <v>-10124.5</v>
      </c>
      <c r="K41" s="21">
        <f>-(K17+K20)-2000</f>
        <v>-6888.8</v>
      </c>
      <c r="L41" s="21">
        <f>-(L17+L20)</f>
        <v>-25199.200000000004</v>
      </c>
      <c r="M41" s="21">
        <f>-(M17+M20)</f>
        <v>-9623.7</v>
      </c>
      <c r="N41" s="21">
        <f>-(N17+N20)</f>
        <v>-20882.7</v>
      </c>
      <c r="O41" s="21">
        <f>-(O17+O20)</f>
        <v>-25284.3</v>
      </c>
      <c r="P41" s="21">
        <f>-(P17+P19)</f>
        <v>0</v>
      </c>
      <c r="Q41" s="21">
        <f>-(Q17+Q20)</f>
        <v>-55790.7</v>
      </c>
      <c r="R41" s="21">
        <f>-(R17+R20)</f>
        <v>-13611.7</v>
      </c>
      <c r="S41" s="21">
        <f>-(S17+S20)</f>
        <v>-10887.7</v>
      </c>
      <c r="T41" s="21">
        <f>-(T17+T20)</f>
        <v>-9589</v>
      </c>
      <c r="U41" s="21">
        <f>-(U17+U20)</f>
        <v>-34088.4</v>
      </c>
      <c r="V41" s="6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42" customHeight="1">
      <c r="A42" s="23" t="s">
        <v>56</v>
      </c>
      <c r="B42" s="15"/>
      <c r="C42" s="21">
        <f t="shared" si="13"/>
        <v>-25252.300000000003</v>
      </c>
      <c r="D42" s="21">
        <f>-(D16+D19)</f>
        <v>-25252.300000000003</v>
      </c>
      <c r="E42" s="21">
        <f>-(E16+E19)</f>
        <v>5739.099999999999</v>
      </c>
      <c r="F42" s="21">
        <f>-(F16+F19)</f>
        <v>-1860.6999999999998</v>
      </c>
      <c r="G42" s="21">
        <f>-(G16+G19)</f>
        <v>-5308</v>
      </c>
      <c r="H42" s="21">
        <f>-(H16+H19)</f>
        <v>-1429.6000000000004</v>
      </c>
      <c r="I42" s="21">
        <f>-(I16+I19)</f>
        <v>-2199.1</v>
      </c>
      <c r="J42" s="21">
        <f>-(J16+J19)</f>
        <v>-6920.2</v>
      </c>
      <c r="K42" s="21">
        <f>-(K16+K19)</f>
        <v>-1819.1</v>
      </c>
      <c r="L42" s="21">
        <f>-(L16+L19)</f>
        <v>-10938.4</v>
      </c>
      <c r="M42" s="21">
        <f>-(M16+M19)</f>
        <v>-2464.7</v>
      </c>
      <c r="N42" s="21">
        <f>-(N16+N19)</f>
        <v>-1486</v>
      </c>
      <c r="O42" s="21">
        <f>-(O16+O19)</f>
        <v>-2066</v>
      </c>
      <c r="P42" s="21">
        <f>-(P16+P20)</f>
        <v>0</v>
      </c>
      <c r="Q42" s="21">
        <f>-(Q16+Q19)</f>
        <v>-6016.7</v>
      </c>
      <c r="R42" s="21">
        <f>-(R16+R19)</f>
        <v>-1776</v>
      </c>
      <c r="S42" s="21">
        <f>-(S16+S19)</f>
        <v>-2144</v>
      </c>
      <c r="T42" s="21">
        <f>-(T16+T19)</f>
        <v>-2947.6</v>
      </c>
      <c r="U42" s="21">
        <f>-(U16+U19)</f>
        <v>-6867.6</v>
      </c>
      <c r="V42" s="6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55.5" customHeight="1">
      <c r="A43" s="23" t="s">
        <v>80</v>
      </c>
      <c r="B43" s="20" t="s">
        <v>81</v>
      </c>
      <c r="C43" s="21">
        <f t="shared" si="13"/>
        <v>0</v>
      </c>
      <c r="D43" s="21">
        <f>H43+L43+Q43+U43</f>
        <v>0</v>
      </c>
      <c r="E43" s="21">
        <v>0</v>
      </c>
      <c r="F43" s="21">
        <v>0</v>
      </c>
      <c r="G43" s="21">
        <v>0</v>
      </c>
      <c r="H43" s="21">
        <f>E43+F43+G43</f>
        <v>0</v>
      </c>
      <c r="I43" s="21">
        <v>0</v>
      </c>
      <c r="J43" s="21">
        <v>0</v>
      </c>
      <c r="K43" s="21">
        <v>0</v>
      </c>
      <c r="L43" s="21">
        <f>I43+K43+J43</f>
        <v>0</v>
      </c>
      <c r="M43" s="21">
        <v>0</v>
      </c>
      <c r="N43" s="21">
        <v>0</v>
      </c>
      <c r="O43" s="21">
        <v>0</v>
      </c>
      <c r="P43" s="21"/>
      <c r="Q43" s="21">
        <f>M43+N43+O43</f>
        <v>0</v>
      </c>
      <c r="R43" s="21">
        <v>0</v>
      </c>
      <c r="S43" s="21">
        <v>0</v>
      </c>
      <c r="T43" s="21">
        <v>0</v>
      </c>
      <c r="U43" s="21">
        <f>R43+S43+T43</f>
        <v>0</v>
      </c>
      <c r="V43" s="6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83.25" customHeight="1">
      <c r="A44" s="23" t="s">
        <v>82</v>
      </c>
      <c r="B44" s="20" t="s">
        <v>83</v>
      </c>
      <c r="C44" s="21">
        <f t="shared" si="13"/>
        <v>0</v>
      </c>
      <c r="D44" s="17"/>
      <c r="E44" s="24"/>
      <c r="F44" s="24"/>
      <c r="G44" s="24"/>
      <c r="H44" s="17"/>
      <c r="I44" s="21"/>
      <c r="J44" s="21"/>
      <c r="K44" s="21"/>
      <c r="L44" s="17"/>
      <c r="M44" s="21"/>
      <c r="N44" s="21"/>
      <c r="O44" s="21"/>
      <c r="P44" s="21"/>
      <c r="Q44" s="17"/>
      <c r="R44" s="21"/>
      <c r="S44" s="21"/>
      <c r="T44" s="21"/>
      <c r="U44" s="17"/>
      <c r="V44" s="6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36.75" customHeight="1">
      <c r="A45" s="26" t="s">
        <v>84</v>
      </c>
      <c r="B45" s="20" t="s">
        <v>85</v>
      </c>
      <c r="C45" s="21">
        <f t="shared" si="13"/>
        <v>0</v>
      </c>
      <c r="D45" s="17"/>
      <c r="E45" s="21"/>
      <c r="F45" s="27"/>
      <c r="G45" s="27"/>
      <c r="H45" s="17"/>
      <c r="I45" s="27"/>
      <c r="J45" s="27"/>
      <c r="K45" s="27"/>
      <c r="L45" s="17"/>
      <c r="M45" s="27"/>
      <c r="N45" s="27"/>
      <c r="O45" s="27"/>
      <c r="P45" s="21"/>
      <c r="Q45" s="17"/>
      <c r="R45" s="21"/>
      <c r="S45" s="21"/>
      <c r="T45" s="21"/>
      <c r="U45" s="17"/>
      <c r="V45" s="6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64" ht="87" customHeight="1">
      <c r="A46" s="25" t="s">
        <v>86</v>
      </c>
      <c r="B46" s="15" t="s">
        <v>87</v>
      </c>
      <c r="C46" s="17">
        <f>C47+C49</f>
        <v>166875.1</v>
      </c>
      <c r="D46" s="17">
        <f>D47+D49</f>
        <v>166875.1</v>
      </c>
      <c r="E46" s="17">
        <f>E47+E49</f>
        <v>3453.8</v>
      </c>
      <c r="F46" s="17">
        <f>F47+F49</f>
        <v>12183.5</v>
      </c>
      <c r="G46" s="17">
        <f>G47+G49</f>
        <v>15888.300000000001</v>
      </c>
      <c r="H46" s="17">
        <f>H47+H49</f>
        <v>31525.600000000002</v>
      </c>
      <c r="I46" s="17">
        <f>I47+I49</f>
        <v>12472.3</v>
      </c>
      <c r="J46" s="17">
        <f>J47+J49</f>
        <v>16209.7</v>
      </c>
      <c r="K46" s="17">
        <f>K47+K49</f>
        <v>9900</v>
      </c>
      <c r="L46" s="17">
        <f>L47+L49</f>
        <v>38582</v>
      </c>
      <c r="M46" s="17">
        <f>M47+M49</f>
        <v>10183.5</v>
      </c>
      <c r="N46" s="17">
        <f>N47+N49</f>
        <v>25900</v>
      </c>
      <c r="O46" s="17">
        <f>O47+O49</f>
        <v>30516.6</v>
      </c>
      <c r="P46" s="17">
        <f>P47</f>
        <v>0</v>
      </c>
      <c r="Q46" s="17">
        <f>Q47+Q49</f>
        <v>66600.1</v>
      </c>
      <c r="R46" s="17">
        <f>R47+R49</f>
        <v>9900</v>
      </c>
      <c r="S46" s="17">
        <f>S47+S49</f>
        <v>9898.1</v>
      </c>
      <c r="T46" s="17">
        <f>T47+T49</f>
        <v>10369.3</v>
      </c>
      <c r="U46" s="17">
        <f>U47+U49</f>
        <v>30167.4</v>
      </c>
      <c r="V46" s="28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53" ht="36.75" customHeight="1">
      <c r="A47" s="23" t="s">
        <v>56</v>
      </c>
      <c r="B47" s="15"/>
      <c r="C47" s="21">
        <f>C24+C26+C28+C30+C34+C32</f>
        <v>165975.1</v>
      </c>
      <c r="D47" s="21">
        <f>D24+D26+D28+D30+D34+D32</f>
        <v>165975.1</v>
      </c>
      <c r="E47" s="21">
        <f>E24+E26+E28+E30+E34+E32</f>
        <v>3453.8</v>
      </c>
      <c r="F47" s="21">
        <f>F24+F26+F28+F30+F34+F32</f>
        <v>11283.5</v>
      </c>
      <c r="G47" s="21">
        <f>G24+G26+G28+G30+G34+G32</f>
        <v>15888.300000000001</v>
      </c>
      <c r="H47" s="21">
        <f>H24+H26+H28+H30+H34+H32</f>
        <v>30625.600000000002</v>
      </c>
      <c r="I47" s="21">
        <f>I24+I26+I28+I30+I34+I32</f>
        <v>12472.3</v>
      </c>
      <c r="J47" s="21">
        <f>J24+J26+J28+J30+J34+J32</f>
        <v>16209.7</v>
      </c>
      <c r="K47" s="21">
        <f>K24+K26+K28+K30+K34+K32</f>
        <v>9900</v>
      </c>
      <c r="L47" s="21">
        <f>L24+L26+L28+L30+L34+L32</f>
        <v>38582</v>
      </c>
      <c r="M47" s="21">
        <f>M24+M26+M28+M30+M34+M32</f>
        <v>10183.5</v>
      </c>
      <c r="N47" s="21">
        <f>N24+N26+N28+N30+N34+N32</f>
        <v>25900</v>
      </c>
      <c r="O47" s="21">
        <f>O24+O26+O28+O30+O34+O32</f>
        <v>30516.6</v>
      </c>
      <c r="P47" s="21">
        <f>P24+P26+P28+P30+P34+P32</f>
        <v>0</v>
      </c>
      <c r="Q47" s="21">
        <f>Q24+Q26+Q28+Q30+Q34+Q32</f>
        <v>66600.1</v>
      </c>
      <c r="R47" s="21">
        <f>R24+R26+R28+R30+R34+R32</f>
        <v>9900</v>
      </c>
      <c r="S47" s="21">
        <f>S24+S26+S28+S30+S34+S32</f>
        <v>9898.1</v>
      </c>
      <c r="T47" s="21">
        <f>T24+T26+T28+T30+T34+T32</f>
        <v>10369.3</v>
      </c>
      <c r="U47" s="21">
        <f>U24+U26+U28+U30+U34+U32</f>
        <v>30167.4</v>
      </c>
      <c r="V47" s="6"/>
      <c r="W47" s="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22.5" customHeight="1">
      <c r="A48" s="19" t="s">
        <v>53</v>
      </c>
      <c r="B48" s="15"/>
      <c r="C48" s="21"/>
      <c r="D48" s="17"/>
      <c r="E48" s="24"/>
      <c r="F48" s="24"/>
      <c r="G48" s="24"/>
      <c r="H48" s="17"/>
      <c r="I48" s="21"/>
      <c r="J48" s="21"/>
      <c r="K48" s="21"/>
      <c r="L48" s="17"/>
      <c r="M48" s="21"/>
      <c r="N48" s="21"/>
      <c r="O48" s="21"/>
      <c r="P48" s="21"/>
      <c r="Q48" s="17"/>
      <c r="R48" s="21"/>
      <c r="S48" s="21"/>
      <c r="T48" s="21"/>
      <c r="U48" s="17"/>
      <c r="V48" s="6"/>
      <c r="W48" s="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55.5" customHeight="1">
      <c r="A49" s="19" t="s">
        <v>88</v>
      </c>
      <c r="B49" s="20" t="s">
        <v>89</v>
      </c>
      <c r="C49" s="21">
        <f>D49</f>
        <v>900</v>
      </c>
      <c r="D49" s="17">
        <f>H49+L49+Q49+U49</f>
        <v>900</v>
      </c>
      <c r="E49" s="24"/>
      <c r="F49" s="24">
        <v>900</v>
      </c>
      <c r="G49" s="24"/>
      <c r="H49" s="17">
        <f>E49+F49+G49</f>
        <v>900</v>
      </c>
      <c r="I49" s="21"/>
      <c r="J49" s="21"/>
      <c r="K49" s="21"/>
      <c r="L49" s="17">
        <f>I49+K49+J49</f>
        <v>0</v>
      </c>
      <c r="M49" s="21"/>
      <c r="N49" s="21"/>
      <c r="O49" s="21"/>
      <c r="P49" s="21"/>
      <c r="Q49" s="17">
        <f>M49+N49+O49</f>
        <v>0</v>
      </c>
      <c r="R49" s="21"/>
      <c r="S49" s="21"/>
      <c r="T49" s="21"/>
      <c r="U49" s="17">
        <f>R49+S49+T49</f>
        <v>0</v>
      </c>
      <c r="V49" s="6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11.75" customHeight="1">
      <c r="A50" s="14" t="s">
        <v>90</v>
      </c>
      <c r="B50" s="15" t="s">
        <v>91</v>
      </c>
      <c r="C50" s="21">
        <f>-C35</f>
        <v>4600</v>
      </c>
      <c r="D50" s="21">
        <f>-D35</f>
        <v>4600</v>
      </c>
      <c r="E50" s="21">
        <f>-E35</f>
        <v>5411.7</v>
      </c>
      <c r="F50" s="21">
        <f>-F35</f>
        <v>1329.4000000000015</v>
      </c>
      <c r="G50" s="21">
        <f>-G35</f>
        <v>1410.4000000000015</v>
      </c>
      <c r="H50" s="21">
        <f>-H35</f>
        <v>8151.5</v>
      </c>
      <c r="I50" s="21">
        <f>-I35</f>
        <v>87.29999999999927</v>
      </c>
      <c r="J50" s="21">
        <f>-J35</f>
        <v>-834.9999999999964</v>
      </c>
      <c r="K50" s="21">
        <f>-K35</f>
        <v>3192.1000000000004</v>
      </c>
      <c r="L50" s="21">
        <f>-L35</f>
        <v>2444.399999999994</v>
      </c>
      <c r="M50" s="21">
        <f>-M35</f>
        <v>-1904.8999999999996</v>
      </c>
      <c r="N50" s="21">
        <f>-N35</f>
        <v>3531.2999999999993</v>
      </c>
      <c r="O50" s="21">
        <f>-O35</f>
        <v>3166.2999999999993</v>
      </c>
      <c r="P50" s="21">
        <f>-P35</f>
        <v>0</v>
      </c>
      <c r="Q50" s="21">
        <f>-Q35</f>
        <v>4792.700000000012</v>
      </c>
      <c r="R50" s="21">
        <f>-R35</f>
        <v>-5487.700000000001</v>
      </c>
      <c r="S50" s="21">
        <f>-S35</f>
        <v>-3133.6000000000004</v>
      </c>
      <c r="T50" s="21">
        <f>-T35</f>
        <v>-2167.300000000001</v>
      </c>
      <c r="U50" s="21">
        <f>-U35</f>
        <v>-10788.599999999999</v>
      </c>
      <c r="V50" s="6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00.5" customHeight="1">
      <c r="A51" s="32" t="s">
        <v>92</v>
      </c>
      <c r="B51" s="15" t="s">
        <v>93</v>
      </c>
      <c r="C51" s="21"/>
      <c r="D51" s="17"/>
      <c r="E51" s="21">
        <v>15658.4</v>
      </c>
      <c r="F51" s="21">
        <f>E52</f>
        <v>10246.7</v>
      </c>
      <c r="G51" s="21">
        <f>F52</f>
        <v>8017.299999999999</v>
      </c>
      <c r="H51" s="21">
        <f>E51</f>
        <v>15658.4</v>
      </c>
      <c r="I51" s="21">
        <f>G52</f>
        <v>6606.899999999996</v>
      </c>
      <c r="J51" s="21">
        <f>I52</f>
        <v>6519.599999999995</v>
      </c>
      <c r="K51" s="21">
        <f>J52</f>
        <v>7354.599999999991</v>
      </c>
      <c r="L51" s="21">
        <f>I51</f>
        <v>6606.899999999996</v>
      </c>
      <c r="M51" s="21">
        <f>K52</f>
        <v>4162.499999999991</v>
      </c>
      <c r="N51" s="21">
        <f>M52</f>
        <v>6067.3999999999905</v>
      </c>
      <c r="O51" s="21">
        <f>N52</f>
        <v>2536.0999999999913</v>
      </c>
      <c r="P51" s="21">
        <f>O52</f>
        <v>-630.200000000008</v>
      </c>
      <c r="Q51" s="21">
        <f>M51</f>
        <v>4162.499999999991</v>
      </c>
      <c r="R51" s="21">
        <f>O52</f>
        <v>-630.200000000008</v>
      </c>
      <c r="S51" s="21">
        <f>R52</f>
        <v>4857.499999999993</v>
      </c>
      <c r="T51" s="21">
        <f>S52</f>
        <v>7991.099999999993</v>
      </c>
      <c r="U51" s="21">
        <f>R51</f>
        <v>-630.200000000008</v>
      </c>
      <c r="V51" s="6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96" customHeight="1">
      <c r="A52" s="32" t="s">
        <v>94</v>
      </c>
      <c r="B52" s="15" t="s">
        <v>95</v>
      </c>
      <c r="C52" s="17"/>
      <c r="D52" s="17">
        <v>0</v>
      </c>
      <c r="E52" s="17">
        <f>E51+E13-E21-E49-E43</f>
        <v>10246.7</v>
      </c>
      <c r="F52" s="17">
        <f>F51+F13-F21-F49-F43</f>
        <v>8017.299999999999</v>
      </c>
      <c r="G52" s="17">
        <f>G51+G13-G21-G49-G43</f>
        <v>6606.899999999996</v>
      </c>
      <c r="H52" s="17">
        <f>H51+H13-H21-H49-H43</f>
        <v>6606.899999999998</v>
      </c>
      <c r="I52" s="17">
        <f>I51+I13-I21-I49-I43</f>
        <v>6519.599999999995</v>
      </c>
      <c r="J52" s="17">
        <f>J51+J13-J21-J49-J43</f>
        <v>7354.599999999991</v>
      </c>
      <c r="K52" s="17">
        <f>K51+K13-K21-K49-K43</f>
        <v>4162.499999999991</v>
      </c>
      <c r="L52" s="17">
        <f>L51+L13-L21-L49-L43</f>
        <v>4162.5</v>
      </c>
      <c r="M52" s="17">
        <f>M51+M13-M21-M49-M43</f>
        <v>6067.3999999999905</v>
      </c>
      <c r="N52" s="17">
        <f>N51+N13-N21-N49-N43</f>
        <v>2536.0999999999913</v>
      </c>
      <c r="O52" s="17">
        <f>O51+O13-O21-O49-O43</f>
        <v>-630.200000000008</v>
      </c>
      <c r="P52" s="17">
        <f>P51+P13-P21-P49</f>
        <v>-630.200000000008</v>
      </c>
      <c r="Q52" s="17">
        <f>Q51+Q13-Q21-Q49-Q43</f>
        <v>-630.2000000000262</v>
      </c>
      <c r="R52" s="17">
        <f>R51+R13-R21-R49-R43</f>
        <v>4857.499999999993</v>
      </c>
      <c r="S52" s="17">
        <f>S51+S13-S21-S49-S43</f>
        <v>7991.099999999993</v>
      </c>
      <c r="T52" s="17">
        <f>T51+T13-T21-T49-T43</f>
        <v>10158.399999999994</v>
      </c>
      <c r="U52" s="17">
        <f>U51+U13-U21-U49-U43</f>
        <v>10158.399999999987</v>
      </c>
      <c r="V52" s="6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3.75" customHeight="1">
      <c r="A53" s="32" t="s">
        <v>96</v>
      </c>
      <c r="B53" s="15" t="s">
        <v>97</v>
      </c>
      <c r="C53" s="21"/>
      <c r="D53" s="21">
        <f>D51-D52</f>
        <v>0</v>
      </c>
      <c r="E53" s="21">
        <f>E51-E52</f>
        <v>5411.699999999999</v>
      </c>
      <c r="F53" s="21">
        <f>F51-F52</f>
        <v>2229.4000000000015</v>
      </c>
      <c r="G53" s="21">
        <f>G51-G52</f>
        <v>1410.4000000000033</v>
      </c>
      <c r="H53" s="21">
        <f>H51-H52</f>
        <v>9051.500000000002</v>
      </c>
      <c r="I53" s="21">
        <f>I51-I52</f>
        <v>87.30000000000109</v>
      </c>
      <c r="J53" s="21">
        <f>J51-J52</f>
        <v>-834.9999999999964</v>
      </c>
      <c r="K53" s="21">
        <f>K51-K52</f>
        <v>3192.1000000000004</v>
      </c>
      <c r="L53" s="21">
        <f>L51-L52</f>
        <v>2444.399999999996</v>
      </c>
      <c r="M53" s="21">
        <f>M51-M52</f>
        <v>-1904.8999999999996</v>
      </c>
      <c r="N53" s="21">
        <f>N51-N52</f>
        <v>3531.2999999999993</v>
      </c>
      <c r="O53" s="21">
        <f>O51-O52</f>
        <v>3166.2999999999993</v>
      </c>
      <c r="P53" s="17">
        <f>P51-P52</f>
        <v>0</v>
      </c>
      <c r="Q53" s="21">
        <f>Q51-Q52</f>
        <v>4792.700000000017</v>
      </c>
      <c r="R53" s="21">
        <f>R51-R52</f>
        <v>-5487.700000000001</v>
      </c>
      <c r="S53" s="21">
        <f>S51-S52</f>
        <v>-3133.6000000000004</v>
      </c>
      <c r="T53" s="21">
        <f>T51-T52</f>
        <v>-2167.300000000001</v>
      </c>
      <c r="U53" s="21">
        <f>U51-U52</f>
        <v>-10788.599999999995</v>
      </c>
      <c r="V53" s="6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72.75" customHeight="1">
      <c r="A54" s="33" t="s">
        <v>98</v>
      </c>
      <c r="B54" s="15" t="s">
        <v>99</v>
      </c>
      <c r="C54" s="21">
        <f>D54</f>
        <v>0</v>
      </c>
      <c r="D54" s="17"/>
      <c r="E54" s="16"/>
      <c r="F54" s="16"/>
      <c r="G54" s="16"/>
      <c r="H54" s="17"/>
      <c r="I54" s="16"/>
      <c r="J54" s="16"/>
      <c r="K54" s="16"/>
      <c r="L54" s="17"/>
      <c r="M54" s="16"/>
      <c r="N54" s="16"/>
      <c r="O54" s="16"/>
      <c r="P54" s="17"/>
      <c r="Q54" s="17"/>
      <c r="R54" s="16"/>
      <c r="S54" s="16"/>
      <c r="T54" s="16"/>
      <c r="U54" s="17"/>
      <c r="V54" s="6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57.75" customHeight="1">
      <c r="A55" s="34"/>
      <c r="B55" s="35"/>
      <c r="C55" s="36"/>
      <c r="D55" s="37"/>
      <c r="E55" s="38"/>
      <c r="F55" s="38"/>
      <c r="G55" s="38"/>
      <c r="H55" s="37"/>
      <c r="I55" s="38"/>
      <c r="J55" s="38"/>
      <c r="K55" s="38"/>
      <c r="L55" s="37"/>
      <c r="M55" s="38"/>
      <c r="N55" s="38"/>
      <c r="O55" s="38"/>
      <c r="P55" s="37"/>
      <c r="Q55" s="37"/>
      <c r="R55" s="38"/>
      <c r="S55" s="38"/>
      <c r="T55" s="38"/>
      <c r="U55" s="37"/>
      <c r="V55" s="6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45" customHeight="1">
      <c r="A56" s="39"/>
      <c r="B56" s="40" t="s">
        <v>100</v>
      </c>
      <c r="C56" s="40"/>
      <c r="D56" s="40"/>
      <c r="E56" s="40"/>
      <c r="F56" s="40"/>
      <c r="G56" s="40"/>
      <c r="H56" s="41"/>
      <c r="I56" s="42"/>
      <c r="J56" s="3"/>
      <c r="K56" s="43"/>
      <c r="L56" s="39"/>
      <c r="M56" s="44"/>
      <c r="N56" s="44"/>
      <c r="O56" s="39"/>
      <c r="P56" s="39"/>
      <c r="Q56" s="45" t="s">
        <v>101</v>
      </c>
      <c r="R56" s="45"/>
      <c r="S56" s="45"/>
      <c r="T56" s="45"/>
      <c r="U56" s="39"/>
      <c r="V56" s="6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45" customHeight="1">
      <c r="A57" s="39"/>
      <c r="B57" s="40"/>
      <c r="C57" s="40"/>
      <c r="D57" s="40"/>
      <c r="E57" s="40"/>
      <c r="F57" s="40"/>
      <c r="G57" s="40"/>
      <c r="H57" s="41"/>
      <c r="I57" s="42"/>
      <c r="J57" s="3"/>
      <c r="K57" s="43"/>
      <c r="L57" s="39"/>
      <c r="M57" s="44"/>
      <c r="N57" s="44"/>
      <c r="O57" s="39"/>
      <c r="P57" s="39"/>
      <c r="Q57" s="45"/>
      <c r="R57" s="45"/>
      <c r="S57" s="45"/>
      <c r="T57" s="45"/>
      <c r="U57" s="39"/>
      <c r="V57" s="6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6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41.25" customHeight="1">
      <c r="A59" s="6"/>
      <c r="B59" s="46" t="s">
        <v>102</v>
      </c>
      <c r="C59" s="46"/>
      <c r="D59" s="46"/>
      <c r="E59" s="46"/>
      <c r="F59" s="46"/>
      <c r="G59" s="46"/>
      <c r="H59" s="46"/>
      <c r="I59" s="6"/>
      <c r="J59" s="6"/>
      <c r="K59" s="6"/>
      <c r="L59" s="6"/>
      <c r="M59" s="6"/>
      <c r="N59" s="6"/>
      <c r="O59" s="47"/>
      <c r="P59" s="6"/>
      <c r="Q59" s="48" t="s">
        <v>103</v>
      </c>
      <c r="R59" s="48"/>
      <c r="S59" s="48"/>
      <c r="T59" s="48"/>
      <c r="U59" s="6"/>
      <c r="V59" s="6"/>
      <c r="W59" s="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3"/>
      <c r="B60" s="3"/>
      <c r="C60" s="49"/>
      <c r="D60" s="3"/>
      <c r="E60" s="4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2021-05-12T13:01:20Z</dcterms:created>
  <dcterms:modified xsi:type="dcterms:W3CDTF">2021-05-12T13:02:11Z</dcterms:modified>
  <cp:category/>
  <cp:version/>
  <cp:contentType/>
  <cp:contentStatus/>
  <cp:revision>1</cp:revision>
</cp:coreProperties>
</file>