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<sst xmlns="http://schemas.openxmlformats.org/spreadsheetml/2006/main" count="118" uniqueCount="101">
  <si>
    <t>Кассовый план исполнения  бюджета муниципального образования город Юрьев-Польский на 2021 год</t>
  </si>
  <si>
    <t>(по состоянию на "01" октября 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</si>
  <si>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</si>
  <si>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</si>
  <si>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</si>
  <si>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</si>
  <si>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</si>
  <si>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</si>
  <si>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</si>
  <si>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</si>
  <si>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</si>
  <si>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</si>
  <si>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</si>
  <si>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</si>
  <si>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</si>
  <si>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</si>
  <si>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</si>
  <si>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</si>
  <si>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</si>
  <si>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</si>
  <si>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</si>
  <si>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</si>
  <si>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</si>
  <si>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</si>
  <si>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</si>
  <si>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</si>
  <si>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</si>
  <si>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</si>
  <si>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</si>
  <si>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</si>
  <si>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</si>
  <si>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</si>
  <si>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</si>
  <si>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</si>
  <si>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</si>
  <si>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</si>
  <si>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</si>
  <si>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</si>
  <si>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</si>
  <si>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</si>
  <si>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</si>
  <si>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</si>
  <si>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</si>
  <si>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</si>
  <si>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</si>
  <si>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</si>
  <si>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</si>
  <si>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</si>
  <si>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</si>
  <si>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</si>
  <si>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</si>
  <si>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</si>
  <si>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</si>
  <si>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</si>
  <si>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</si>
  <si>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</si>
  <si>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</si>
  <si>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</si>
  <si>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</si>
  <si>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</si>
  <si>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</si>
  <si>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</si>
  <si>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</si>
  <si>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</si>
  <si>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</si>
  <si>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</si>
  <si>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</si>
  <si>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</si>
  <si>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ТИК Юрьев-Польского района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</si>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</sst>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0" applyFill="0" applyBorder="0" applyAlignment="0" applyProtection="0"/>
    <xf numFmtId="166" fontId="19" fillId="0" borderId="0" applyFill="0" applyBorder="0" applyAlignment="0" applyProtection="0"/>
    <xf numFmtId="170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ill="1" applyAlignment="1">
      <alignment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5" fillId="0" borderId="0" xfId="37" applyFont="1" applyBorder="1" applyAlignment="1">
      <alignment horizontal="center" vertic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7" applyFont="1" applyFill="1" applyBorder="1" applyAlignment="1">
      <alignment horizontal="center" vertical="center"/>
      <protection/>
    </xf>
    <xf numFmtId="164" fontId="14" fillId="0" borderId="0" xfId="37" applyFont="1" applyAlignment="1">
      <alignment horizontal="left" vertical="center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 applyAlignment="1">
      <alignment vertical="center"/>
      <protection/>
    </xf>
    <xf numFmtId="164" fontId="13" fillId="0" borderId="0" xfId="0" applyFont="1" applyFill="1" applyAlignment="1">
      <alignment vertical="center" wrapText="1"/>
    </xf>
    <xf numFmtId="164" fontId="14" fillId="0" borderId="0" xfId="37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center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4" fontId="20" fillId="0" borderId="3" xfId="19" applyNumberFormat="1" applyFont="1" applyFill="1" applyBorder="1" applyAlignment="1" applyProtection="1">
      <alignment horizontal="left" vertical="center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center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center" wrapText="1"/>
      <protection/>
    </xf>
    <xf numFmtId="169" fontId="14" fillId="0" borderId="3" xfId="16" applyNumberFormat="1" applyFont="1" applyFill="1" applyBorder="1" applyAlignment="1" applyProtection="1">
      <alignment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center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2" fillId="0" borderId="0" xfId="0" applyFont="1" applyAlignment="1">
      <alignment/>
    </xf>
    <xf numFmtId="164" fontId="16" fillId="0" borderId="3" xfId="38" applyNumberFormat="1" applyFont="1" applyFill="1" applyBorder="1" applyAlignment="1" applyProtection="1">
      <alignment horizontal="left" vertical="center" wrapText="1"/>
      <protection/>
    </xf>
    <xf numFmtId="164" fontId="15" fillId="0" borderId="3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center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7" applyFont="1" applyFill="1">
      <alignment/>
      <protection/>
    </xf>
    <xf numFmtId="164" fontId="14" fillId="0" borderId="0" xfId="37" applyFont="1" applyFill="1" applyAlignment="1">
      <alignment horizontal="center"/>
      <protection/>
    </xf>
    <xf numFmtId="164" fontId="20" fillId="0" borderId="0" xfId="0" applyFont="1" applyFill="1" applyAlignment="1">
      <alignment vertical="top" wrapText="1"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Alignment="1">
      <alignment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zoomScale="65" zoomScaleNormal="65" workbookViewId="0" topLeftCell="A1">
      <selection activeCell="A1" sqref="A1"/>
    </sheetView>
  </sheetViews>
  <sheetFormatPr defaultColWidth="10.28125" defaultRowHeight="12.75"/>
  <cols>
    <col min="1" max="1" width="28.421875" style="1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2" customWidth="1"/>
    <col min="7" max="8" width="11.28125" style="0" customWidth="1"/>
    <col min="9" max="10" width="11.57421875" style="0" customWidth="1"/>
    <col min="11" max="11" width="12.00390625" style="0" customWidth="1"/>
    <col min="12" max="12" width="11.421875" style="0" customWidth="1"/>
    <col min="13" max="13" width="10.28125" style="0" customWidth="1"/>
    <col min="14" max="14" width="10.421875" style="0" customWidth="1"/>
    <col min="15" max="15" width="10.8515625" style="2" customWidth="1"/>
    <col min="16" max="16" width="13.28125" style="0" hidden="1" customWidth="1"/>
    <col min="17" max="17" width="11.57421875" style="0" customWidth="1"/>
    <col min="18" max="18" width="10.7109375" style="0" customWidth="1"/>
    <col min="19" max="19" width="11.28125" style="0" customWidth="1"/>
    <col min="20" max="20" width="10.57421875" style="0" customWidth="1"/>
    <col min="21" max="21" width="10.421875" style="0" customWidth="1"/>
    <col min="22" max="22" width="11.28125" style="0" customWidth="1"/>
    <col min="23" max="64" width="9.00390625" style="0" customWidth="1"/>
    <col min="65" max="16384" width="11.57421875" style="0" customWidth="1"/>
  </cols>
  <sheetData>
    <row r="1" spans="1:23" ht="16.5">
      <c r="A1" s="3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4"/>
      <c r="Q1" s="6"/>
      <c r="R1" s="6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4"/>
    </row>
    <row r="4" spans="1:23" ht="16.5">
      <c r="A4" s="10" t="s">
        <v>2</v>
      </c>
      <c r="B4" s="11"/>
      <c r="C4" s="11"/>
      <c r="D4" s="11"/>
      <c r="E4" s="4"/>
      <c r="F4" s="5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2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3"/>
      <c r="B6" s="8"/>
      <c r="C6" s="8"/>
      <c r="D6" s="1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53" ht="16.5" customHeight="1">
      <c r="A7" s="15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/>
      <c r="G7" s="15"/>
      <c r="H7" s="15" t="s">
        <v>9</v>
      </c>
      <c r="I7" s="15" t="s">
        <v>10</v>
      </c>
      <c r="J7" s="15"/>
      <c r="K7" s="15"/>
      <c r="L7" s="15" t="s">
        <v>11</v>
      </c>
      <c r="M7" s="15" t="s">
        <v>12</v>
      </c>
      <c r="N7" s="15"/>
      <c r="O7" s="15"/>
      <c r="P7" s="15"/>
      <c r="Q7" s="15" t="s">
        <v>13</v>
      </c>
      <c r="R7" s="15" t="s">
        <v>14</v>
      </c>
      <c r="S7" s="15"/>
      <c r="T7" s="15"/>
      <c r="U7" s="15" t="s">
        <v>15</v>
      </c>
      <c r="V7" s="8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6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8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6.5">
      <c r="A9" s="15"/>
      <c r="B9" s="15"/>
      <c r="C9" s="15"/>
      <c r="D9" s="15"/>
      <c r="E9" s="16" t="s">
        <v>16</v>
      </c>
      <c r="F9" s="16" t="s">
        <v>17</v>
      </c>
      <c r="G9" s="16" t="s">
        <v>18</v>
      </c>
      <c r="H9" s="15"/>
      <c r="I9" s="16" t="s">
        <v>19</v>
      </c>
      <c r="J9" s="16" t="s">
        <v>20</v>
      </c>
      <c r="K9" s="16" t="s">
        <v>21</v>
      </c>
      <c r="L9" s="15"/>
      <c r="M9" s="16" t="s">
        <v>22</v>
      </c>
      <c r="N9" s="16" t="s">
        <v>23</v>
      </c>
      <c r="O9" s="16" t="s">
        <v>24</v>
      </c>
      <c r="P9" s="16"/>
      <c r="Q9" s="15"/>
      <c r="R9" s="16" t="s">
        <v>25</v>
      </c>
      <c r="S9" s="16" t="s">
        <v>26</v>
      </c>
      <c r="T9" s="16" t="s">
        <v>27</v>
      </c>
      <c r="U9" s="15"/>
      <c r="V9" s="8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6.5">
      <c r="A10" s="17" t="s">
        <v>28</v>
      </c>
      <c r="B10" s="18" t="s">
        <v>29</v>
      </c>
      <c r="C10" s="18" t="s">
        <v>30</v>
      </c>
      <c r="D10" s="18">
        <v>4</v>
      </c>
      <c r="E10" s="18" t="s">
        <v>31</v>
      </c>
      <c r="F10" s="18" t="s">
        <v>32</v>
      </c>
      <c r="G10" s="18" t="s">
        <v>33</v>
      </c>
      <c r="H10" s="18" t="s">
        <v>34</v>
      </c>
      <c r="I10" s="18" t="s">
        <v>35</v>
      </c>
      <c r="J10" s="18" t="s">
        <v>36</v>
      </c>
      <c r="K10" s="18" t="s">
        <v>37</v>
      </c>
      <c r="L10" s="18" t="s">
        <v>38</v>
      </c>
      <c r="M10" s="18" t="s">
        <v>39</v>
      </c>
      <c r="N10" s="18" t="s">
        <v>40</v>
      </c>
      <c r="O10" s="18" t="s">
        <v>41</v>
      </c>
      <c r="P10" s="18"/>
      <c r="Q10" s="18" t="s">
        <v>42</v>
      </c>
      <c r="R10" s="18" t="s">
        <v>43</v>
      </c>
      <c r="S10" s="18" t="s">
        <v>44</v>
      </c>
      <c r="T10" s="18" t="s">
        <v>45</v>
      </c>
      <c r="U10" s="18" t="s">
        <v>46</v>
      </c>
      <c r="V10" s="8"/>
      <c r="W10" s="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40.5">
      <c r="A11" s="19" t="s">
        <v>47</v>
      </c>
      <c r="B11" s="20" t="s">
        <v>48</v>
      </c>
      <c r="C11" s="21">
        <f>C13+C16</f>
        <v>177858</v>
      </c>
      <c r="D11" s="21">
        <f>H11+L11+Q11+U11</f>
        <v>178221.2</v>
      </c>
      <c r="E11" s="21">
        <f>E13+E16</f>
        <v>-1957.9</v>
      </c>
      <c r="F11" s="21">
        <f>F13+F16</f>
        <v>9954.1</v>
      </c>
      <c r="G11" s="21">
        <f>G13+G16</f>
        <v>14477.9</v>
      </c>
      <c r="H11" s="21">
        <f>H13+H16</f>
        <v>22474.1</v>
      </c>
      <c r="I11" s="21">
        <f>I13+I16</f>
        <v>12385</v>
      </c>
      <c r="J11" s="21">
        <f>J13+J16</f>
        <v>6575.4</v>
      </c>
      <c r="K11" s="21">
        <f>K13+K16</f>
        <v>8390.9</v>
      </c>
      <c r="L11" s="21">
        <f>L13+L16</f>
        <v>27351.3</v>
      </c>
      <c r="M11" s="21">
        <f>M13+M16</f>
        <v>17984.1</v>
      </c>
      <c r="N11" s="21">
        <f>N13+N16</f>
        <v>16491.9</v>
      </c>
      <c r="O11" s="21">
        <f>O13+O16</f>
        <v>7702.1</v>
      </c>
      <c r="P11" s="21">
        <f>P13+P16</f>
        <v>0</v>
      </c>
      <c r="Q11" s="21">
        <f>Q13+Q16</f>
        <v>42178.1</v>
      </c>
      <c r="R11" s="21">
        <f>R13+R16</f>
        <v>60289.9</v>
      </c>
      <c r="S11" s="21">
        <f>S13+S16</f>
        <v>13394.9</v>
      </c>
      <c r="T11" s="21">
        <f>T13+T16</f>
        <v>12532.9</v>
      </c>
      <c r="U11" s="21">
        <f>U13+U16</f>
        <v>86217.7</v>
      </c>
      <c r="V11" s="8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6.5">
      <c r="A12" s="22" t="s">
        <v>49</v>
      </c>
      <c r="B12" s="20"/>
      <c r="C12" s="21"/>
      <c r="D12" s="23"/>
      <c r="E12" s="24"/>
      <c r="F12" s="24"/>
      <c r="G12" s="24"/>
      <c r="H12" s="23"/>
      <c r="I12" s="25"/>
      <c r="J12" s="25"/>
      <c r="K12" s="25"/>
      <c r="L12" s="23"/>
      <c r="M12" s="25"/>
      <c r="N12" s="25"/>
      <c r="O12" s="25"/>
      <c r="P12" s="25"/>
      <c r="Q12" s="23"/>
      <c r="R12" s="25"/>
      <c r="S12" s="25"/>
      <c r="T12" s="25"/>
      <c r="U12" s="23"/>
      <c r="V12" s="8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27.75">
      <c r="A13" s="26" t="s">
        <v>50</v>
      </c>
      <c r="B13" s="27" t="s">
        <v>51</v>
      </c>
      <c r="C13" s="23">
        <f aca="true" t="shared" si="0" ref="C13:C15">D13</f>
        <v>82505</v>
      </c>
      <c r="D13" s="23">
        <f>D14+D15</f>
        <v>82505</v>
      </c>
      <c r="E13" s="23">
        <f>E14+E15</f>
        <v>2840.2</v>
      </c>
      <c r="F13" s="23">
        <f>F14+F15</f>
        <v>6795.7</v>
      </c>
      <c r="G13" s="23">
        <f>G14+G15</f>
        <v>5281.5</v>
      </c>
      <c r="H13" s="23">
        <f>H14+H15</f>
        <v>14917.4</v>
      </c>
      <c r="I13" s="23">
        <f>I14+I15</f>
        <v>7998.6</v>
      </c>
      <c r="J13" s="23">
        <f>J14+J15</f>
        <v>3863.4</v>
      </c>
      <c r="K13" s="23">
        <f>K14+K15</f>
        <v>5789.1</v>
      </c>
      <c r="L13" s="23">
        <f>L14+L15</f>
        <v>17651.1</v>
      </c>
      <c r="M13" s="23">
        <f>M14+M15</f>
        <v>6399.8</v>
      </c>
      <c r="N13" s="23">
        <f>N14+N15</f>
        <v>4941.9</v>
      </c>
      <c r="O13" s="23">
        <f>O14+O15</f>
        <v>4571.5</v>
      </c>
      <c r="P13" s="23">
        <f>P14+P15</f>
        <v>0</v>
      </c>
      <c r="Q13" s="23">
        <f>Q14+Q15</f>
        <v>15913.2</v>
      </c>
      <c r="R13" s="23">
        <f>R14+R15</f>
        <v>13906.3</v>
      </c>
      <c r="S13" s="23">
        <f>S14+S15</f>
        <v>10430</v>
      </c>
      <c r="T13" s="23">
        <f>T14+T15</f>
        <v>9687</v>
      </c>
      <c r="U13" s="23">
        <f>U14+U15</f>
        <v>34023.3</v>
      </c>
      <c r="V13" s="8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7.75">
      <c r="A14" s="26" t="s">
        <v>52</v>
      </c>
      <c r="B14" s="27"/>
      <c r="C14" s="24">
        <f t="shared" si="0"/>
        <v>12913</v>
      </c>
      <c r="D14" s="24">
        <f aca="true" t="shared" si="1" ref="D14:D15">H14+L14+Q14+U14</f>
        <v>12913</v>
      </c>
      <c r="E14" s="24">
        <v>1258.8</v>
      </c>
      <c r="F14" s="24">
        <v>922.9</v>
      </c>
      <c r="G14" s="24">
        <v>1332.4</v>
      </c>
      <c r="H14" s="24">
        <f aca="true" t="shared" si="2" ref="H14:H15">E14+F14+G14</f>
        <v>3514.1</v>
      </c>
      <c r="I14" s="24">
        <v>1261.3</v>
      </c>
      <c r="J14" s="24">
        <v>1136.8</v>
      </c>
      <c r="K14" s="24">
        <v>1283.6</v>
      </c>
      <c r="L14" s="24">
        <f aca="true" t="shared" si="3" ref="L14:L15">I14+J14+K14</f>
        <v>3681.7</v>
      </c>
      <c r="M14" s="24">
        <v>1022.8</v>
      </c>
      <c r="N14" s="24">
        <v>1005.7</v>
      </c>
      <c r="O14" s="24">
        <v>943.4</v>
      </c>
      <c r="P14" s="24"/>
      <c r="Q14" s="24">
        <f aca="true" t="shared" si="4" ref="Q14:Q15">M14+N14+O14</f>
        <v>2971.9</v>
      </c>
      <c r="R14" s="24">
        <v>-215.7</v>
      </c>
      <c r="S14" s="24">
        <v>1204</v>
      </c>
      <c r="T14" s="24">
        <v>1757</v>
      </c>
      <c r="U14" s="24">
        <f aca="true" t="shared" si="5" ref="U14:U15">R14+S14+T14</f>
        <v>2745.3</v>
      </c>
      <c r="V14" s="8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40.5">
      <c r="A15" s="26" t="s">
        <v>53</v>
      </c>
      <c r="B15" s="27"/>
      <c r="C15" s="24">
        <f t="shared" si="0"/>
        <v>69592</v>
      </c>
      <c r="D15" s="24">
        <f t="shared" si="1"/>
        <v>69592</v>
      </c>
      <c r="E15" s="24">
        <v>1581.4</v>
      </c>
      <c r="F15" s="24">
        <v>5872.8</v>
      </c>
      <c r="G15" s="24">
        <v>3949.1</v>
      </c>
      <c r="H15" s="24">
        <f t="shared" si="2"/>
        <v>11403.3</v>
      </c>
      <c r="I15" s="24">
        <v>6737.3</v>
      </c>
      <c r="J15" s="24">
        <v>2726.6</v>
      </c>
      <c r="K15" s="24">
        <v>4505.5</v>
      </c>
      <c r="L15" s="24">
        <f t="shared" si="3"/>
        <v>13969.4</v>
      </c>
      <c r="M15" s="24">
        <v>5377</v>
      </c>
      <c r="N15" s="24">
        <v>3936.2</v>
      </c>
      <c r="O15" s="24">
        <v>3628.1</v>
      </c>
      <c r="P15" s="24"/>
      <c r="Q15" s="24">
        <f t="shared" si="4"/>
        <v>12941.3</v>
      </c>
      <c r="R15" s="24">
        <v>14122</v>
      </c>
      <c r="S15" s="24">
        <v>9226</v>
      </c>
      <c r="T15" s="24">
        <v>7930</v>
      </c>
      <c r="U15" s="24">
        <f t="shared" si="5"/>
        <v>31278</v>
      </c>
      <c r="V15" s="8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6.5">
      <c r="A16" s="26" t="s">
        <v>54</v>
      </c>
      <c r="B16" s="27" t="s">
        <v>55</v>
      </c>
      <c r="C16" s="23">
        <f>C17+C18</f>
        <v>95353</v>
      </c>
      <c r="D16" s="23">
        <f>D18+D17</f>
        <v>95716.2</v>
      </c>
      <c r="E16" s="23">
        <f>E18+E17</f>
        <v>-4798.1</v>
      </c>
      <c r="F16" s="23">
        <f>F18+F17</f>
        <v>3158.4</v>
      </c>
      <c r="G16" s="23">
        <f>G18+G17</f>
        <v>9196.4</v>
      </c>
      <c r="H16" s="23">
        <f>H18+H17</f>
        <v>7556.7</v>
      </c>
      <c r="I16" s="23">
        <f>I18+I17</f>
        <v>4386.4</v>
      </c>
      <c r="J16" s="23">
        <f>J18+J17</f>
        <v>2712</v>
      </c>
      <c r="K16" s="23">
        <f>K18+K17</f>
        <v>2601.8</v>
      </c>
      <c r="L16" s="23">
        <f>L18+L17</f>
        <v>9700.2</v>
      </c>
      <c r="M16" s="23">
        <f>M18+M17</f>
        <v>11584.3</v>
      </c>
      <c r="N16" s="23">
        <f>N18+N17</f>
        <v>11550</v>
      </c>
      <c r="O16" s="23">
        <f>O18+O17</f>
        <v>3130.6</v>
      </c>
      <c r="P16" s="23">
        <f>P18+P17</f>
        <v>0</v>
      </c>
      <c r="Q16" s="23">
        <f>Q18+Q17</f>
        <v>26264.9</v>
      </c>
      <c r="R16" s="23">
        <f>R18+R17</f>
        <v>46383.6</v>
      </c>
      <c r="S16" s="23">
        <f>S18+S17</f>
        <v>2964.9</v>
      </c>
      <c r="T16" s="23">
        <f>T18+T17</f>
        <v>2845.9</v>
      </c>
      <c r="U16" s="23">
        <f>U18+U17</f>
        <v>52194.4</v>
      </c>
      <c r="V16" s="8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27.75">
      <c r="A17" s="26" t="s">
        <v>52</v>
      </c>
      <c r="B17" s="27"/>
      <c r="C17" s="24">
        <f>D17</f>
        <v>19042.4</v>
      </c>
      <c r="D17" s="24">
        <f aca="true" t="shared" si="6" ref="D17:D18">H17+L17+Q17+U17</f>
        <v>19042.4</v>
      </c>
      <c r="E17" s="24">
        <v>-6997.9</v>
      </c>
      <c r="F17" s="24">
        <v>937.8</v>
      </c>
      <c r="G17" s="24">
        <v>3975.6</v>
      </c>
      <c r="H17" s="24">
        <f aca="true" t="shared" si="7" ref="H17:H18">E17+F17+G17</f>
        <v>-2084.5</v>
      </c>
      <c r="I17" s="24">
        <v>937.8</v>
      </c>
      <c r="J17" s="24">
        <v>0</v>
      </c>
      <c r="K17" s="24">
        <v>937.8</v>
      </c>
      <c r="L17" s="24">
        <f aca="true" t="shared" si="8" ref="L17:L18">I17+J17+K17</f>
        <v>1875.6</v>
      </c>
      <c r="M17" s="24">
        <v>937.8</v>
      </c>
      <c r="N17" s="24">
        <v>937.8</v>
      </c>
      <c r="O17" s="24">
        <v>937.8</v>
      </c>
      <c r="P17" s="24"/>
      <c r="Q17" s="24">
        <f aca="true" t="shared" si="9" ref="Q17:Q18">M17+N17+O17</f>
        <v>2813.4</v>
      </c>
      <c r="R17" s="24">
        <v>14307.3</v>
      </c>
      <c r="S17" s="24">
        <v>940</v>
      </c>
      <c r="T17" s="24">
        <v>1190.6</v>
      </c>
      <c r="U17" s="24">
        <f aca="true" t="shared" si="10" ref="U17:U18">R17+S17+T17</f>
        <v>16437.9</v>
      </c>
      <c r="V17" s="8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40.5">
      <c r="A18" s="26" t="s">
        <v>53</v>
      </c>
      <c r="B18" s="27"/>
      <c r="C18" s="24">
        <f>D18-363.2</f>
        <v>76310.6</v>
      </c>
      <c r="D18" s="24">
        <f t="shared" si="6"/>
        <v>76673.8</v>
      </c>
      <c r="E18" s="28">
        <v>2199.8</v>
      </c>
      <c r="F18" s="28">
        <v>2220.6</v>
      </c>
      <c r="G18" s="28">
        <v>5220.8</v>
      </c>
      <c r="H18" s="24">
        <f t="shared" si="7"/>
        <v>9641.2</v>
      </c>
      <c r="I18" s="24">
        <v>3448.6</v>
      </c>
      <c r="J18" s="24">
        <v>2712</v>
      </c>
      <c r="K18" s="24">
        <v>1664</v>
      </c>
      <c r="L18" s="24">
        <f t="shared" si="8"/>
        <v>7824.6</v>
      </c>
      <c r="M18" s="24">
        <v>10646.5</v>
      </c>
      <c r="N18" s="24">
        <v>10612.2</v>
      </c>
      <c r="O18" s="24">
        <v>2192.8</v>
      </c>
      <c r="P18" s="24"/>
      <c r="Q18" s="24">
        <f t="shared" si="9"/>
        <v>23451.5</v>
      </c>
      <c r="R18" s="24">
        <v>32076.3</v>
      </c>
      <c r="S18" s="24">
        <v>2024.9</v>
      </c>
      <c r="T18" s="24">
        <v>1655.3</v>
      </c>
      <c r="U18" s="24">
        <f t="shared" si="10"/>
        <v>35756.5</v>
      </c>
      <c r="V18" s="8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27.75">
      <c r="A19" s="29" t="s">
        <v>56</v>
      </c>
      <c r="B19" s="20" t="s">
        <v>57</v>
      </c>
      <c r="C19" s="23">
        <f>C21+C23+C25+C27+C32+C29</f>
        <v>182458</v>
      </c>
      <c r="D19" s="23">
        <f>D21+D23+D25+D27+D32+D29</f>
        <v>182821.2</v>
      </c>
      <c r="E19" s="23">
        <f>E21+E23+E25+E27+E32+E29</f>
        <v>3453.8</v>
      </c>
      <c r="F19" s="23">
        <f>F21+F23+F25+F27+F32+F29</f>
        <v>11283.5</v>
      </c>
      <c r="G19" s="23">
        <f>G21+G23+G25+G27+G32+G29</f>
        <v>15888.3</v>
      </c>
      <c r="H19" s="23">
        <f>H21+H23+H25+H27+H32+H29</f>
        <v>30625.6</v>
      </c>
      <c r="I19" s="23">
        <f>I21+I23+I25+I27+I32+I29</f>
        <v>12472.3</v>
      </c>
      <c r="J19" s="23">
        <f>J21+J23+J25+J27+J32+J29</f>
        <v>6984.8</v>
      </c>
      <c r="K19" s="23">
        <f>K21+K23+K25+K27+K32+K29</f>
        <v>7446.1</v>
      </c>
      <c r="L19" s="23">
        <f>L21+L23+L25+L27+L32+L29</f>
        <v>26903.2</v>
      </c>
      <c r="M19" s="23">
        <f>M21+M23+M25+M27+M32+M29</f>
        <v>20899.6</v>
      </c>
      <c r="N19" s="23">
        <f>N21+N23+N25+N27+N32+N29</f>
        <v>14298.3</v>
      </c>
      <c r="O19" s="23">
        <f>O21+O23+O25+O27+O32+O29</f>
        <v>7177.7</v>
      </c>
      <c r="P19" s="23">
        <f>P21+P23+P25+P27+P32+P29</f>
        <v>0</v>
      </c>
      <c r="Q19" s="23">
        <f>Q21+Q23+Q25+Q27+Q32+Q29</f>
        <v>42375.6</v>
      </c>
      <c r="R19" s="23">
        <f>R21+R23+R25+R27+R32+R29</f>
        <v>62286.2</v>
      </c>
      <c r="S19" s="23">
        <f>S21+S23+S25+S27+S32+S29</f>
        <v>10261.3</v>
      </c>
      <c r="T19" s="23">
        <f>T21+T23+T25+T27+T32+T29</f>
        <v>10369.3</v>
      </c>
      <c r="U19" s="23">
        <f>U21+U23+U25+U27+U32+U29</f>
        <v>82916.8</v>
      </c>
      <c r="V19" s="8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6.5">
      <c r="A20" s="22" t="s">
        <v>49</v>
      </c>
      <c r="B20" s="20"/>
      <c r="C20" s="24"/>
      <c r="D20" s="23"/>
      <c r="E20" s="24"/>
      <c r="F20" s="24"/>
      <c r="G20" s="24"/>
      <c r="H20" s="23"/>
      <c r="I20" s="24"/>
      <c r="J20" s="24"/>
      <c r="K20" s="24"/>
      <c r="L20" s="23"/>
      <c r="M20" s="24"/>
      <c r="N20" s="24"/>
      <c r="O20" s="24"/>
      <c r="P20" s="24"/>
      <c r="Q20" s="23"/>
      <c r="R20" s="24"/>
      <c r="S20" s="24"/>
      <c r="T20" s="24"/>
      <c r="U20" s="23"/>
      <c r="V20" s="8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66">
      <c r="A21" s="26" t="s">
        <v>58</v>
      </c>
      <c r="B21" s="27" t="s">
        <v>59</v>
      </c>
      <c r="C21" s="24">
        <f>C22</f>
        <v>0</v>
      </c>
      <c r="D21" s="23">
        <f>D22</f>
        <v>0</v>
      </c>
      <c r="E21" s="23">
        <f>E22</f>
        <v>0</v>
      </c>
      <c r="F21" s="23">
        <f>F22</f>
        <v>0</v>
      </c>
      <c r="G21" s="23">
        <f>G22</f>
        <v>0</v>
      </c>
      <c r="H21" s="23">
        <f>H22</f>
        <v>0</v>
      </c>
      <c r="I21" s="23">
        <f>I22</f>
        <v>0</v>
      </c>
      <c r="J21" s="23">
        <f>J22</f>
        <v>0</v>
      </c>
      <c r="K21" s="23">
        <f>K22</f>
        <v>0</v>
      </c>
      <c r="L21" s="23">
        <f>L22</f>
        <v>0</v>
      </c>
      <c r="M21" s="23">
        <f>M22</f>
        <v>0</v>
      </c>
      <c r="N21" s="23">
        <f>N22</f>
        <v>0</v>
      </c>
      <c r="O21" s="23">
        <f>O22</f>
        <v>0</v>
      </c>
      <c r="P21" s="23">
        <f>P22</f>
        <v>0</v>
      </c>
      <c r="Q21" s="23">
        <f>Q22</f>
        <v>0</v>
      </c>
      <c r="R21" s="23">
        <f>R22</f>
        <v>0</v>
      </c>
      <c r="S21" s="23">
        <f>S22</f>
        <v>0</v>
      </c>
      <c r="T21" s="23">
        <f>T22</f>
        <v>0</v>
      </c>
      <c r="U21" s="23">
        <f>U22</f>
        <v>0</v>
      </c>
      <c r="V21" s="8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27.75">
      <c r="A22" s="26" t="s">
        <v>52</v>
      </c>
      <c r="B22" s="27"/>
      <c r="C22" s="24">
        <f>D22</f>
        <v>0</v>
      </c>
      <c r="D22" s="24">
        <f>H22+L22+Q22+U22</f>
        <v>0</v>
      </c>
      <c r="E22" s="24">
        <v>0</v>
      </c>
      <c r="F22" s="24">
        <v>0</v>
      </c>
      <c r="G22" s="24">
        <v>0</v>
      </c>
      <c r="H22" s="24">
        <f>E22+F22+G22</f>
        <v>0</v>
      </c>
      <c r="I22" s="24">
        <v>0</v>
      </c>
      <c r="J22" s="24">
        <v>0</v>
      </c>
      <c r="K22" s="24">
        <v>0</v>
      </c>
      <c r="L22" s="24">
        <f>I22+J22+K22</f>
        <v>0</v>
      </c>
      <c r="M22" s="24">
        <v>0</v>
      </c>
      <c r="N22" s="24">
        <v>0</v>
      </c>
      <c r="O22" s="24">
        <v>0</v>
      </c>
      <c r="P22" s="24"/>
      <c r="Q22" s="24">
        <f>M22+N22+O22</f>
        <v>0</v>
      </c>
      <c r="R22" s="24">
        <v>0</v>
      </c>
      <c r="S22" s="24">
        <v>0</v>
      </c>
      <c r="T22" s="24">
        <v>0</v>
      </c>
      <c r="U22" s="24">
        <f>R22+S22+T22</f>
        <v>0</v>
      </c>
      <c r="V22" s="8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27.75">
      <c r="A23" s="26" t="s">
        <v>60</v>
      </c>
      <c r="B23" s="27" t="s">
        <v>61</v>
      </c>
      <c r="C23" s="23">
        <f>C24</f>
        <v>53245.5</v>
      </c>
      <c r="D23" s="23">
        <f>D24</f>
        <v>53608.7</v>
      </c>
      <c r="E23" s="23">
        <f>E24</f>
        <v>1656.1</v>
      </c>
      <c r="F23" s="23">
        <f>F24</f>
        <v>4785.6</v>
      </c>
      <c r="G23" s="23">
        <f>G24</f>
        <v>8265.7</v>
      </c>
      <c r="H23" s="23">
        <f>H24</f>
        <v>14707.4</v>
      </c>
      <c r="I23" s="23">
        <f>I24</f>
        <v>3330.7</v>
      </c>
      <c r="J23" s="23">
        <f>J24</f>
        <v>2886.2</v>
      </c>
      <c r="K23" s="23">
        <f>K24</f>
        <v>3326.9</v>
      </c>
      <c r="L23" s="23">
        <f>L24</f>
        <v>9543.8</v>
      </c>
      <c r="M23" s="23">
        <f>M24</f>
        <v>5146.5</v>
      </c>
      <c r="N23" s="23">
        <f>N24</f>
        <v>4405.4</v>
      </c>
      <c r="O23" s="23">
        <f>O24</f>
        <v>2674.8</v>
      </c>
      <c r="P23" s="23">
        <f>P24</f>
        <v>0</v>
      </c>
      <c r="Q23" s="23">
        <f>Q24</f>
        <v>12226.7</v>
      </c>
      <c r="R23" s="23">
        <f>R24</f>
        <v>8083</v>
      </c>
      <c r="S23" s="23">
        <f>S24</f>
        <v>4705.5</v>
      </c>
      <c r="T23" s="23">
        <f>T24</f>
        <v>4342.3</v>
      </c>
      <c r="U23" s="23">
        <f>U24</f>
        <v>17130.8</v>
      </c>
      <c r="V23" s="8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27.75">
      <c r="A24" s="26" t="s">
        <v>52</v>
      </c>
      <c r="B24" s="27"/>
      <c r="C24" s="24">
        <f>D24-363.2</f>
        <v>53245.5</v>
      </c>
      <c r="D24" s="24">
        <f>H24+L24+Q24+U24</f>
        <v>53608.7</v>
      </c>
      <c r="E24" s="24">
        <v>1656.1</v>
      </c>
      <c r="F24" s="24">
        <v>4785.6</v>
      </c>
      <c r="G24" s="24">
        <v>8265.7</v>
      </c>
      <c r="H24" s="24">
        <f>E24+F24+G24</f>
        <v>14707.4</v>
      </c>
      <c r="I24" s="24">
        <v>3330.7</v>
      </c>
      <c r="J24" s="24">
        <v>2886.2</v>
      </c>
      <c r="K24" s="24">
        <v>3326.9</v>
      </c>
      <c r="L24" s="24">
        <f>I24+J24+K24</f>
        <v>9543.8</v>
      </c>
      <c r="M24" s="24">
        <v>5146.5</v>
      </c>
      <c r="N24" s="24">
        <v>4405.4</v>
      </c>
      <c r="O24" s="24">
        <v>2674.8</v>
      </c>
      <c r="P24" s="24"/>
      <c r="Q24" s="24">
        <f>M24+N24+O24</f>
        <v>12226.7</v>
      </c>
      <c r="R24" s="24">
        <v>8083</v>
      </c>
      <c r="S24" s="24">
        <v>4705.5</v>
      </c>
      <c r="T24" s="24">
        <v>4342.3</v>
      </c>
      <c r="U24" s="24">
        <f>R24+S24+T24</f>
        <v>17130.8</v>
      </c>
      <c r="V24" s="8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66">
      <c r="A25" s="26" t="s">
        <v>62</v>
      </c>
      <c r="B25" s="27" t="s">
        <v>63</v>
      </c>
      <c r="C25" s="23">
        <f>C26</f>
        <v>0</v>
      </c>
      <c r="D25" s="23">
        <f>D26</f>
        <v>0</v>
      </c>
      <c r="E25" s="23">
        <f>E26</f>
        <v>0</v>
      </c>
      <c r="F25" s="23">
        <f>F26</f>
        <v>0</v>
      </c>
      <c r="G25" s="23">
        <f>G26</f>
        <v>0</v>
      </c>
      <c r="H25" s="23">
        <f>H26</f>
        <v>0</v>
      </c>
      <c r="I25" s="23">
        <f>I26</f>
        <v>0</v>
      </c>
      <c r="J25" s="23">
        <f>J26</f>
        <v>0</v>
      </c>
      <c r="K25" s="23">
        <f>K26</f>
        <v>0</v>
      </c>
      <c r="L25" s="23">
        <f>L26</f>
        <v>0</v>
      </c>
      <c r="M25" s="23">
        <f>M26</f>
        <v>0</v>
      </c>
      <c r="N25" s="23">
        <f>N26</f>
        <v>0</v>
      </c>
      <c r="O25" s="23">
        <f>O26</f>
        <v>0</v>
      </c>
      <c r="P25" s="23">
        <f>P26</f>
        <v>0</v>
      </c>
      <c r="Q25" s="23">
        <f>Q26</f>
        <v>0</v>
      </c>
      <c r="R25" s="23">
        <f>R26</f>
        <v>0</v>
      </c>
      <c r="S25" s="23">
        <f>S26</f>
        <v>0</v>
      </c>
      <c r="T25" s="23">
        <f>T26</f>
        <v>0</v>
      </c>
      <c r="U25" s="23">
        <f>U26</f>
        <v>0</v>
      </c>
      <c r="V25" s="8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27.75">
      <c r="A26" s="26" t="s">
        <v>52</v>
      </c>
      <c r="B26" s="27"/>
      <c r="C26" s="24">
        <f>D26</f>
        <v>0</v>
      </c>
      <c r="D26" s="24">
        <f>H26+L26+Q26+U26</f>
        <v>0</v>
      </c>
      <c r="E26" s="24">
        <v>0</v>
      </c>
      <c r="F26" s="24">
        <v>0</v>
      </c>
      <c r="G26" s="24">
        <v>0</v>
      </c>
      <c r="H26" s="24">
        <f>E26+F26+G26</f>
        <v>0</v>
      </c>
      <c r="I26" s="24">
        <v>0</v>
      </c>
      <c r="J26" s="24">
        <v>0</v>
      </c>
      <c r="K26" s="24">
        <v>0</v>
      </c>
      <c r="L26" s="24">
        <f>I26+J26+K26</f>
        <v>0</v>
      </c>
      <c r="M26" s="24">
        <v>0</v>
      </c>
      <c r="N26" s="24">
        <v>0</v>
      </c>
      <c r="O26" s="24">
        <f>54-54</f>
        <v>0</v>
      </c>
      <c r="P26" s="24"/>
      <c r="Q26" s="24">
        <f>M26+N26+O26</f>
        <v>0</v>
      </c>
      <c r="R26" s="24">
        <v>0</v>
      </c>
      <c r="S26" s="24">
        <v>0</v>
      </c>
      <c r="T26" s="24">
        <v>0</v>
      </c>
      <c r="U26" s="24">
        <f>R26+S26+T26</f>
        <v>0</v>
      </c>
      <c r="V26" s="8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53.25">
      <c r="A27" s="26" t="s">
        <v>64</v>
      </c>
      <c r="B27" s="27" t="s">
        <v>65</v>
      </c>
      <c r="C27" s="23">
        <f>C28</f>
        <v>4</v>
      </c>
      <c r="D27" s="23">
        <f>D28</f>
        <v>4</v>
      </c>
      <c r="E27" s="23">
        <f>E28</f>
        <v>0</v>
      </c>
      <c r="F27" s="23">
        <f>F28</f>
        <v>1.9</v>
      </c>
      <c r="G27" s="23">
        <f>G28</f>
        <v>0</v>
      </c>
      <c r="H27" s="23">
        <f>H28</f>
        <v>1.9</v>
      </c>
      <c r="I27" s="23">
        <f>I28</f>
        <v>0</v>
      </c>
      <c r="J27" s="23">
        <f>J28</f>
        <v>0</v>
      </c>
      <c r="K27" s="23">
        <f>K28</f>
        <v>0</v>
      </c>
      <c r="L27" s="23">
        <f>L28</f>
        <v>0</v>
      </c>
      <c r="M27" s="23">
        <f>M28</f>
        <v>0</v>
      </c>
      <c r="N27" s="23">
        <f>N28</f>
        <v>0</v>
      </c>
      <c r="O27" s="23">
        <f>O28</f>
        <v>0</v>
      </c>
      <c r="P27" s="23">
        <f>P28</f>
        <v>0</v>
      </c>
      <c r="Q27" s="23">
        <f>Q28</f>
        <v>0</v>
      </c>
      <c r="R27" s="23">
        <f>R28</f>
        <v>0</v>
      </c>
      <c r="S27" s="23">
        <f>S28</f>
        <v>2.1</v>
      </c>
      <c r="T27" s="23">
        <f>T28</f>
        <v>0</v>
      </c>
      <c r="U27" s="23">
        <f>U28</f>
        <v>2.1</v>
      </c>
      <c r="V27" s="8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27.75">
      <c r="A28" s="26" t="s">
        <v>52</v>
      </c>
      <c r="B28" s="27"/>
      <c r="C28" s="24">
        <f>D28</f>
        <v>4</v>
      </c>
      <c r="D28" s="24">
        <f>H28+L28+Q28+U28</f>
        <v>4</v>
      </c>
      <c r="E28" s="24">
        <v>0</v>
      </c>
      <c r="F28" s="24">
        <v>1.9</v>
      </c>
      <c r="G28" s="24">
        <v>0</v>
      </c>
      <c r="H28" s="24">
        <f>E28+F28+G28</f>
        <v>1.9</v>
      </c>
      <c r="I28" s="24">
        <v>0</v>
      </c>
      <c r="J28" s="24">
        <v>0</v>
      </c>
      <c r="K28" s="24">
        <v>0</v>
      </c>
      <c r="L28" s="24">
        <f>I28+J28+K28</f>
        <v>0</v>
      </c>
      <c r="M28" s="24">
        <v>0</v>
      </c>
      <c r="N28" s="24">
        <v>0</v>
      </c>
      <c r="O28" s="24">
        <v>0</v>
      </c>
      <c r="P28" s="24"/>
      <c r="Q28" s="24">
        <f>M28+N28+O28</f>
        <v>0</v>
      </c>
      <c r="R28" s="24">
        <v>0</v>
      </c>
      <c r="S28" s="24">
        <v>2.1</v>
      </c>
      <c r="T28" s="24">
        <v>0</v>
      </c>
      <c r="U28" s="24">
        <f>R28+S28+T28</f>
        <v>2.1</v>
      </c>
      <c r="V28" s="8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27.75">
      <c r="A29" s="26" t="s">
        <v>66</v>
      </c>
      <c r="B29" s="27" t="s">
        <v>67</v>
      </c>
      <c r="C29" s="23">
        <f>C30+C31</f>
        <v>10692.4</v>
      </c>
      <c r="D29" s="23">
        <f>D30+D31</f>
        <v>10692.4</v>
      </c>
      <c r="E29" s="23">
        <f>E30+E31</f>
        <v>0</v>
      </c>
      <c r="F29" s="23">
        <f>F30+F31</f>
        <v>844.8</v>
      </c>
      <c r="G29" s="23">
        <f>G30+G31</f>
        <v>1567.5</v>
      </c>
      <c r="H29" s="23">
        <f>H30+H31</f>
        <v>2412.3</v>
      </c>
      <c r="I29" s="23">
        <f>I30+I31</f>
        <v>2312.9</v>
      </c>
      <c r="J29" s="23">
        <f>J30+J31</f>
        <v>15</v>
      </c>
      <c r="K29" s="23">
        <f>K30+K31</f>
        <v>20.6</v>
      </c>
      <c r="L29" s="23">
        <f>L30+L31</f>
        <v>2348.5</v>
      </c>
      <c r="M29" s="23">
        <f>M30+M31</f>
        <v>2564.1</v>
      </c>
      <c r="N29" s="23">
        <f>N30+N31</f>
        <v>1</v>
      </c>
      <c r="O29" s="23">
        <f>O30+O31</f>
        <v>3</v>
      </c>
      <c r="P29" s="23">
        <f>P30</f>
        <v>0</v>
      </c>
      <c r="Q29" s="23">
        <f>Q30+Q31</f>
        <v>2568.1</v>
      </c>
      <c r="R29" s="23">
        <f>R30+R31</f>
        <v>3363.5</v>
      </c>
      <c r="S29" s="23">
        <f>S30+S31</f>
        <v>0</v>
      </c>
      <c r="T29" s="23">
        <f>T30+T31</f>
        <v>0</v>
      </c>
      <c r="U29" s="23">
        <f>U30+U31</f>
        <v>3363.5</v>
      </c>
      <c r="V29" s="8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27.75">
      <c r="A30" s="26" t="s">
        <v>52</v>
      </c>
      <c r="B30" s="27"/>
      <c r="C30" s="24">
        <f aca="true" t="shared" si="11" ref="C30:C31">D30</f>
        <v>10644.4</v>
      </c>
      <c r="D30" s="24">
        <f aca="true" t="shared" si="12" ref="D30:D31">H30+L30+Q30+U30</f>
        <v>10644.4</v>
      </c>
      <c r="E30" s="24">
        <v>0</v>
      </c>
      <c r="F30" s="24">
        <v>844.8</v>
      </c>
      <c r="G30" s="24">
        <v>1567.5</v>
      </c>
      <c r="H30" s="24">
        <f aca="true" t="shared" si="13" ref="H30:H31">E30+F30+G30</f>
        <v>2412.3</v>
      </c>
      <c r="I30" s="24">
        <v>2312.9</v>
      </c>
      <c r="J30" s="24">
        <v>15</v>
      </c>
      <c r="K30" s="24">
        <v>20.6</v>
      </c>
      <c r="L30" s="24">
        <f aca="true" t="shared" si="14" ref="L30:L31">I30+J30+K30</f>
        <v>2348.5</v>
      </c>
      <c r="M30" s="24">
        <v>2516.1</v>
      </c>
      <c r="N30" s="24">
        <v>1</v>
      </c>
      <c r="O30" s="24">
        <v>3</v>
      </c>
      <c r="P30" s="24">
        <f>P33</f>
        <v>0</v>
      </c>
      <c r="Q30" s="24">
        <f aca="true" t="shared" si="15" ref="Q30:Q31">M30+N30+O30</f>
        <v>2520.1</v>
      </c>
      <c r="R30" s="24">
        <v>3363.5</v>
      </c>
      <c r="S30" s="24">
        <v>0</v>
      </c>
      <c r="T30" s="24">
        <v>0</v>
      </c>
      <c r="U30" s="24">
        <f aca="true" t="shared" si="16" ref="U30:U31">R30+S30+T30</f>
        <v>3363.5</v>
      </c>
      <c r="V30" s="8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27.75">
      <c r="A31" s="26" t="s">
        <v>68</v>
      </c>
      <c r="B31" s="27"/>
      <c r="C31" s="24">
        <f t="shared" si="11"/>
        <v>48</v>
      </c>
      <c r="D31" s="24">
        <f t="shared" si="12"/>
        <v>48</v>
      </c>
      <c r="E31" s="24">
        <v>0</v>
      </c>
      <c r="F31" s="24">
        <v>0</v>
      </c>
      <c r="G31" s="24">
        <v>0</v>
      </c>
      <c r="H31" s="24">
        <f t="shared" si="13"/>
        <v>0</v>
      </c>
      <c r="I31" s="24">
        <v>0</v>
      </c>
      <c r="J31" s="24">
        <v>0</v>
      </c>
      <c r="K31" s="24">
        <v>0</v>
      </c>
      <c r="L31" s="24">
        <f t="shared" si="14"/>
        <v>0</v>
      </c>
      <c r="M31" s="24">
        <v>48</v>
      </c>
      <c r="N31" s="24">
        <v>0</v>
      </c>
      <c r="O31" s="24">
        <v>0</v>
      </c>
      <c r="P31" s="24"/>
      <c r="Q31" s="24">
        <f t="shared" si="15"/>
        <v>48</v>
      </c>
      <c r="R31" s="24">
        <v>0</v>
      </c>
      <c r="S31" s="24">
        <v>0</v>
      </c>
      <c r="T31" s="24">
        <v>0</v>
      </c>
      <c r="U31" s="24">
        <f t="shared" si="16"/>
        <v>0</v>
      </c>
      <c r="V31" s="8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6.5">
      <c r="A32" s="26" t="s">
        <v>69</v>
      </c>
      <c r="B32" s="27" t="s">
        <v>70</v>
      </c>
      <c r="C32" s="23">
        <f>C33</f>
        <v>118516.1</v>
      </c>
      <c r="D32" s="23">
        <f>D33</f>
        <v>118516.1</v>
      </c>
      <c r="E32" s="23">
        <f>E33</f>
        <v>1797.7</v>
      </c>
      <c r="F32" s="23">
        <f>F33</f>
        <v>5651.2</v>
      </c>
      <c r="G32" s="23">
        <f>G33</f>
        <v>6055.1</v>
      </c>
      <c r="H32" s="23">
        <f>H33</f>
        <v>13504</v>
      </c>
      <c r="I32" s="23">
        <f>I33</f>
        <v>6828.7</v>
      </c>
      <c r="J32" s="23">
        <f>J33</f>
        <v>4083.6</v>
      </c>
      <c r="K32" s="23">
        <f>K33</f>
        <v>4098.6</v>
      </c>
      <c r="L32" s="23">
        <f>L33</f>
        <v>15010.9</v>
      </c>
      <c r="M32" s="23">
        <f>M33</f>
        <v>13189</v>
      </c>
      <c r="N32" s="23">
        <f>N33</f>
        <v>9891.9</v>
      </c>
      <c r="O32" s="23">
        <f>O33</f>
        <v>4499.9</v>
      </c>
      <c r="P32" s="23">
        <f>P33</f>
        <v>0</v>
      </c>
      <c r="Q32" s="23">
        <f>Q33</f>
        <v>27580.8</v>
      </c>
      <c r="R32" s="23">
        <f>R33</f>
        <v>50839.7</v>
      </c>
      <c r="S32" s="23">
        <f>S33</f>
        <v>5553.7</v>
      </c>
      <c r="T32" s="23">
        <f>T33</f>
        <v>6027</v>
      </c>
      <c r="U32" s="23">
        <f>U33</f>
        <v>62420.4</v>
      </c>
      <c r="V32" s="8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27.75">
      <c r="A33" s="26" t="s">
        <v>52</v>
      </c>
      <c r="B33" s="27"/>
      <c r="C33" s="24">
        <f>D33</f>
        <v>118516.1</v>
      </c>
      <c r="D33" s="24">
        <f>H33+L33+Q33+U33</f>
        <v>118516.1</v>
      </c>
      <c r="E33" s="24">
        <v>1797.7</v>
      </c>
      <c r="F33" s="24">
        <v>5651.2</v>
      </c>
      <c r="G33" s="24">
        <v>6055.1</v>
      </c>
      <c r="H33" s="24">
        <f>E33+F33+G33</f>
        <v>13504</v>
      </c>
      <c r="I33" s="24">
        <v>6828.7</v>
      </c>
      <c r="J33" s="24">
        <v>4083.6</v>
      </c>
      <c r="K33" s="24">
        <v>4098.6</v>
      </c>
      <c r="L33" s="24">
        <f>I33+J33+K33</f>
        <v>15010.9</v>
      </c>
      <c r="M33" s="30">
        <v>13189</v>
      </c>
      <c r="N33" s="24">
        <v>9891.9</v>
      </c>
      <c r="O33" s="24">
        <v>4499.9</v>
      </c>
      <c r="P33" s="24"/>
      <c r="Q33" s="24">
        <f>M33+N33+O33</f>
        <v>27580.8</v>
      </c>
      <c r="R33" s="24">
        <v>50839.7</v>
      </c>
      <c r="S33" s="24">
        <v>5553.7</v>
      </c>
      <c r="T33" s="24">
        <v>6027</v>
      </c>
      <c r="U33" s="24">
        <f>R33+S33+T33</f>
        <v>62420.4</v>
      </c>
      <c r="V33" s="8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27.75">
      <c r="A34" s="29" t="s">
        <v>71</v>
      </c>
      <c r="B34" s="20" t="s">
        <v>72</v>
      </c>
      <c r="C34" s="23">
        <f>C11-C19</f>
        <v>-4600</v>
      </c>
      <c r="D34" s="23">
        <f>D11-D19</f>
        <v>-4599.99999999997</v>
      </c>
      <c r="E34" s="23">
        <f>E11-E19</f>
        <v>-5411.7</v>
      </c>
      <c r="F34" s="23">
        <f>F11-F19</f>
        <v>-1329.4</v>
      </c>
      <c r="G34" s="23">
        <f>G11-G19</f>
        <v>-1410.4</v>
      </c>
      <c r="H34" s="23">
        <f>H11-H19</f>
        <v>-8151.5</v>
      </c>
      <c r="I34" s="23">
        <f>I11-I19</f>
        <v>-87.2999999999993</v>
      </c>
      <c r="J34" s="23">
        <f>J11-J19</f>
        <v>-409.4</v>
      </c>
      <c r="K34" s="23">
        <f>K11-K19</f>
        <v>944.800000000001</v>
      </c>
      <c r="L34" s="23">
        <f>L11-L19</f>
        <v>448.100000000002</v>
      </c>
      <c r="M34" s="23">
        <f>M11-M19</f>
        <v>-2915.5</v>
      </c>
      <c r="N34" s="23">
        <f>N11-N19</f>
        <v>2193.6</v>
      </c>
      <c r="O34" s="23">
        <f>O11-O19</f>
        <v>524.400000000001</v>
      </c>
      <c r="P34" s="23">
        <f>P11-P19</f>
        <v>0</v>
      </c>
      <c r="Q34" s="23">
        <f>Q11-Q19</f>
        <v>-197.499999999993</v>
      </c>
      <c r="R34" s="23">
        <f>R11-R19</f>
        <v>-1996.3</v>
      </c>
      <c r="S34" s="23">
        <f>S11-S19</f>
        <v>3133.6</v>
      </c>
      <c r="T34" s="23">
        <f>T11-T19</f>
        <v>2163.6</v>
      </c>
      <c r="U34" s="23">
        <f>U11-U19</f>
        <v>3300.90000000001</v>
      </c>
      <c r="V34" s="8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40.5">
      <c r="A35" s="29" t="s">
        <v>73</v>
      </c>
      <c r="B35" s="20" t="s">
        <v>74</v>
      </c>
      <c r="C35" s="23">
        <f>-C34</f>
        <v>4600</v>
      </c>
      <c r="D35" s="23">
        <f>-D34</f>
        <v>4599.99999999997</v>
      </c>
      <c r="E35" s="23">
        <f>-E34</f>
        <v>5411.7</v>
      </c>
      <c r="F35" s="23">
        <f>-F34</f>
        <v>1329.4</v>
      </c>
      <c r="G35" s="23">
        <f>-G34</f>
        <v>1410.4</v>
      </c>
      <c r="H35" s="23">
        <f>-H34</f>
        <v>8151.5</v>
      </c>
      <c r="I35" s="23">
        <f>-I34</f>
        <v>87.2999999999993</v>
      </c>
      <c r="J35" s="23">
        <f>-J34</f>
        <v>409.4</v>
      </c>
      <c r="K35" s="23">
        <f>-K34</f>
        <v>-944.800000000001</v>
      </c>
      <c r="L35" s="23">
        <f>-L34</f>
        <v>-448.100000000002</v>
      </c>
      <c r="M35" s="23">
        <f>-M34</f>
        <v>2915.5</v>
      </c>
      <c r="N35" s="23">
        <f>-N34</f>
        <v>-2193.6</v>
      </c>
      <c r="O35" s="23">
        <f>-O34</f>
        <v>-524.400000000001</v>
      </c>
      <c r="P35" s="23">
        <f>-P34</f>
        <v>0</v>
      </c>
      <c r="Q35" s="23">
        <f>-Q34</f>
        <v>197.499999999993</v>
      </c>
      <c r="R35" s="23">
        <f>-R34</f>
        <v>1996.3</v>
      </c>
      <c r="S35" s="23">
        <f>-S34</f>
        <v>-3133.6</v>
      </c>
      <c r="T35" s="23">
        <f>-T34</f>
        <v>-2163.6</v>
      </c>
      <c r="U35" s="23">
        <f>-U34</f>
        <v>-3300.90000000001</v>
      </c>
      <c r="V35" s="8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27.75">
      <c r="A36" s="26" t="s">
        <v>52</v>
      </c>
      <c r="B36" s="20"/>
      <c r="C36" s="24">
        <f>-(C14+C17-(C22+C24+C26+C28+C33+C30))</f>
        <v>150454.6</v>
      </c>
      <c r="D36" s="24">
        <f>-(D14+D17-(D22+D24+D26+D28+D33+D30))</f>
        <v>150817.8</v>
      </c>
      <c r="E36" s="24">
        <f>-(E14+E17-(E22+E24+E26+E28+E33+E30))</f>
        <v>9192.9</v>
      </c>
      <c r="F36" s="24">
        <f>-(F14+F17-(F22+F24+F26+F28+F33+F30))</f>
        <v>9422.8</v>
      </c>
      <c r="G36" s="24">
        <f>-(G14+G17-(G22+G24+G26+G28+G33+G30))</f>
        <v>10580.3</v>
      </c>
      <c r="H36" s="24">
        <f>-(H14+H17-(H22+H24+H26+H28+H33+H30))</f>
        <v>29196</v>
      </c>
      <c r="I36" s="24">
        <f>-(I14+I17-(I22+I24+I26+I28+I33+I30))</f>
        <v>10273.2</v>
      </c>
      <c r="J36" s="24">
        <f>-(J14+J17-(J22+J24+J26+J28+J33+J30))</f>
        <v>5848</v>
      </c>
      <c r="K36" s="24">
        <f>-(K14+K17-(K22+K24+K26+K28+K33+K30))</f>
        <v>5224.7</v>
      </c>
      <c r="L36" s="24">
        <f>-(L14+L17-(L22+L24+L26+L28+L33+L30))</f>
        <v>21345.9</v>
      </c>
      <c r="M36" s="24">
        <f>-(M14+M17-(M22+M24+M26+M28+M33+M30))</f>
        <v>18891</v>
      </c>
      <c r="N36" s="24">
        <f>-(N14+N17-(N22+N24+N26+N28+N33+N30))</f>
        <v>12354.8</v>
      </c>
      <c r="O36" s="24">
        <f>-(O14+O17-(O22+O24+O26+O28+O33+O30))</f>
        <v>5296.5</v>
      </c>
      <c r="P36" s="24">
        <f>-(P14+P17-(P22+P24+P26+P28+P33))</f>
        <v>0</v>
      </c>
      <c r="Q36" s="24">
        <f>-(Q14+Q17-(Q22+Q24+Q26+Q28+Q33+Q30))</f>
        <v>36542.3</v>
      </c>
      <c r="R36" s="24">
        <f>-(R14+R17-(R22+R24+R26+R28+R33+R30))</f>
        <v>48194.6</v>
      </c>
      <c r="S36" s="24">
        <f>-(S14+S17-(S22+S24+S26+S28+S33+S30))</f>
        <v>8117.3</v>
      </c>
      <c r="T36" s="24">
        <f>-(T14+T17-(T22+T24+T26+T28+T33+T30))</f>
        <v>7421.7</v>
      </c>
      <c r="U36" s="24">
        <f>-(U14+U17-(U22+U24+U26+U28+U33+U30))</f>
        <v>63733.6</v>
      </c>
      <c r="V36" s="8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40.5">
      <c r="A37" s="26" t="s">
        <v>53</v>
      </c>
      <c r="B37" s="20"/>
      <c r="C37" s="24">
        <f>-(C15+C18-(0))</f>
        <v>-145902.6</v>
      </c>
      <c r="D37" s="24">
        <f>-(D15+D18-(0))</f>
        <v>-146265.8</v>
      </c>
      <c r="E37" s="24">
        <f>-(E15+E18-(0))</f>
        <v>-3781.2</v>
      </c>
      <c r="F37" s="24">
        <f>-(F15+F18-(0))</f>
        <v>-8093.4</v>
      </c>
      <c r="G37" s="24">
        <f>-(G15+G18-(0))</f>
        <v>-9169.9</v>
      </c>
      <c r="H37" s="24">
        <f>-(H15+H18-(0))</f>
        <v>-21044.5</v>
      </c>
      <c r="I37" s="24">
        <f>-(I15+I18-(0))</f>
        <v>-10185.9</v>
      </c>
      <c r="J37" s="24">
        <f>-(J15+J18-(0))</f>
        <v>-5438.6</v>
      </c>
      <c r="K37" s="24">
        <f>-(K15+K18-(0))</f>
        <v>-6169.5</v>
      </c>
      <c r="L37" s="24">
        <f>-(L15+L18-(0))</f>
        <v>-21794</v>
      </c>
      <c r="M37" s="24">
        <f>-(M15+M18-(0))</f>
        <v>-16023.5</v>
      </c>
      <c r="N37" s="24">
        <f>-(N15+N18-(0))</f>
        <v>-14548.4</v>
      </c>
      <c r="O37" s="24">
        <f>-(O15+O18-(0))</f>
        <v>-5820.9</v>
      </c>
      <c r="P37" s="24">
        <f>-(P15+P18-(0))</f>
        <v>0</v>
      </c>
      <c r="Q37" s="24">
        <f>-(Q15+Q18-(0))</f>
        <v>-36392.8</v>
      </c>
      <c r="R37" s="24">
        <f>-(R15+R18-(0))</f>
        <v>-46198.3</v>
      </c>
      <c r="S37" s="24">
        <f>-(S15+S18-(0))</f>
        <v>-11250.9</v>
      </c>
      <c r="T37" s="24">
        <f>-(T15+T18-(0))</f>
        <v>-9585.3</v>
      </c>
      <c r="U37" s="24">
        <f>-(U15+U18-(0))</f>
        <v>-67034.5</v>
      </c>
      <c r="V37" s="8"/>
      <c r="W37" s="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53.25">
      <c r="A38" s="29" t="s">
        <v>75</v>
      </c>
      <c r="B38" s="20" t="s">
        <v>76</v>
      </c>
      <c r="C38" s="23">
        <f>-C11+C42</f>
        <v>-177858</v>
      </c>
      <c r="D38" s="23">
        <f>-D11+D42</f>
        <v>-178221.2</v>
      </c>
      <c r="E38" s="23">
        <f>-E11+E42</f>
        <v>1957.9</v>
      </c>
      <c r="F38" s="23">
        <f>-F11+F42</f>
        <v>-9954.1</v>
      </c>
      <c r="G38" s="23">
        <f>-G11+G42</f>
        <v>-14477.9</v>
      </c>
      <c r="H38" s="23">
        <f>-H11+H42</f>
        <v>-22474.1</v>
      </c>
      <c r="I38" s="23">
        <f>-I11+I42</f>
        <v>-12385</v>
      </c>
      <c r="J38" s="23">
        <f>-J11+J42</f>
        <v>-6575.4</v>
      </c>
      <c r="K38" s="23">
        <f>-K11+K42</f>
        <v>-8390.9</v>
      </c>
      <c r="L38" s="23">
        <f>-L11+L42</f>
        <v>-27351.3</v>
      </c>
      <c r="M38" s="23">
        <f>-M11+M42</f>
        <v>-17984.1</v>
      </c>
      <c r="N38" s="23">
        <f>-N11+N42</f>
        <v>-16491.9</v>
      </c>
      <c r="O38" s="23">
        <f>-O11+O42</f>
        <v>-7702.1</v>
      </c>
      <c r="P38" s="23">
        <f>-P11</f>
        <v>0</v>
      </c>
      <c r="Q38" s="23">
        <f>-Q11+Q42</f>
        <v>-42178.1</v>
      </c>
      <c r="R38" s="23">
        <f>-R11+R42</f>
        <v>-60289.9</v>
      </c>
      <c r="S38" s="23">
        <f>-S11+S42</f>
        <v>-13394.9</v>
      </c>
      <c r="T38" s="23">
        <f>-T11+T42</f>
        <v>-12532.9</v>
      </c>
      <c r="U38" s="23">
        <f>-U11+U42</f>
        <v>-86217.7</v>
      </c>
      <c r="V38" s="8"/>
      <c r="W38" s="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6.5">
      <c r="A39" s="22" t="s">
        <v>49</v>
      </c>
      <c r="B39" s="20"/>
      <c r="C39" s="24"/>
      <c r="D39" s="23"/>
      <c r="E39" s="24"/>
      <c r="F39" s="24"/>
      <c r="G39" s="24"/>
      <c r="H39" s="23"/>
      <c r="I39" s="24"/>
      <c r="J39" s="24"/>
      <c r="K39" s="24"/>
      <c r="L39" s="23"/>
      <c r="M39" s="24"/>
      <c r="N39" s="24"/>
      <c r="O39" s="24"/>
      <c r="P39" s="24"/>
      <c r="Q39" s="23"/>
      <c r="R39" s="24"/>
      <c r="S39" s="24"/>
      <c r="T39" s="24"/>
      <c r="U39" s="23"/>
      <c r="V39" s="8"/>
      <c r="W39" s="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40.5">
      <c r="A40" s="26" t="s">
        <v>53</v>
      </c>
      <c r="B40" s="20"/>
      <c r="C40" s="24">
        <f aca="true" t="shared" si="17" ref="C40:C44">D40</f>
        <v>-146265.8</v>
      </c>
      <c r="D40" s="24">
        <f>-(D15+D18)</f>
        <v>-146265.8</v>
      </c>
      <c r="E40" s="24">
        <f>-(E15+E18)</f>
        <v>-3781.2</v>
      </c>
      <c r="F40" s="24">
        <f>-(F15+F18)</f>
        <v>-8093.4</v>
      </c>
      <c r="G40" s="24">
        <f>-(G15+G18)</f>
        <v>-9169.9</v>
      </c>
      <c r="H40" s="24">
        <f>-(H15+H18)</f>
        <v>-21044.5</v>
      </c>
      <c r="I40" s="24">
        <f>-(I15+I18)</f>
        <v>-10185.9</v>
      </c>
      <c r="J40" s="24">
        <f>-(J15+J18)</f>
        <v>-5438.6</v>
      </c>
      <c r="K40" s="24">
        <f>-(K15+K18)-2000</f>
        <v>-8169.5</v>
      </c>
      <c r="L40" s="24">
        <f>-(L15+L18)</f>
        <v>-21794</v>
      </c>
      <c r="M40" s="24">
        <f>-(M15+M18)</f>
        <v>-16023.5</v>
      </c>
      <c r="N40" s="24">
        <f>-(N15+N18)</f>
        <v>-14548.4</v>
      </c>
      <c r="O40" s="24">
        <f>-(O15+O18)</f>
        <v>-5820.9</v>
      </c>
      <c r="P40" s="24">
        <f>-(P15+P17)</f>
        <v>0</v>
      </c>
      <c r="Q40" s="24">
        <f>-(Q15+Q18)</f>
        <v>-36392.8</v>
      </c>
      <c r="R40" s="24">
        <f>-(R15+R18)</f>
        <v>-46198.3</v>
      </c>
      <c r="S40" s="24">
        <f>-(S15+S18)</f>
        <v>-11250.9</v>
      </c>
      <c r="T40" s="24">
        <f>-(T15+T18)</f>
        <v>-9585.3</v>
      </c>
      <c r="U40" s="24">
        <f>-(U15+U18)</f>
        <v>-67034.5</v>
      </c>
      <c r="V40" s="8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27.75">
      <c r="A41" s="26" t="s">
        <v>52</v>
      </c>
      <c r="B41" s="20"/>
      <c r="C41" s="24">
        <f t="shared" si="17"/>
        <v>-31955.4</v>
      </c>
      <c r="D41" s="24">
        <f>-(D14+D17)</f>
        <v>-31955.4</v>
      </c>
      <c r="E41" s="24">
        <f>-(E14+E17)</f>
        <v>5739.1</v>
      </c>
      <c r="F41" s="24">
        <f>-(F14+F17)</f>
        <v>-1860.7</v>
      </c>
      <c r="G41" s="24">
        <f>-(G14+G17)</f>
        <v>-5308</v>
      </c>
      <c r="H41" s="24">
        <f>-(H14+H17)</f>
        <v>-1429.6</v>
      </c>
      <c r="I41" s="24">
        <f>-(I14+I17)</f>
        <v>-2199.1</v>
      </c>
      <c r="J41" s="24">
        <f>-(J14+J17)</f>
        <v>-1136.8</v>
      </c>
      <c r="K41" s="24">
        <f>-(K14+K17)</f>
        <v>-2221.4</v>
      </c>
      <c r="L41" s="24">
        <f>-(L14+L17)</f>
        <v>-5557.3</v>
      </c>
      <c r="M41" s="24">
        <f>-(M14+M17)</f>
        <v>-1960.6</v>
      </c>
      <c r="N41" s="24">
        <f>-(N14+N17)</f>
        <v>-1943.5</v>
      </c>
      <c r="O41" s="24">
        <f>-(O14+O17)</f>
        <v>-1881.2</v>
      </c>
      <c r="P41" s="24">
        <f>-(P14+P18)</f>
        <v>0</v>
      </c>
      <c r="Q41" s="24">
        <f>-(Q14+Q17)</f>
        <v>-5785.3</v>
      </c>
      <c r="R41" s="24">
        <f>-(R14+R17)</f>
        <v>-14091.6</v>
      </c>
      <c r="S41" s="24">
        <f>-(S14+S17)</f>
        <v>-2144</v>
      </c>
      <c r="T41" s="24">
        <f>-(T14+T17)</f>
        <v>-2947.6</v>
      </c>
      <c r="U41" s="24">
        <f>-(U14+U17)</f>
        <v>-19183.2</v>
      </c>
      <c r="V41" s="8"/>
      <c r="W41" s="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53.25">
      <c r="A42" s="26" t="s">
        <v>77</v>
      </c>
      <c r="B42" s="27" t="s">
        <v>78</v>
      </c>
      <c r="C42" s="24">
        <f t="shared" si="17"/>
        <v>0</v>
      </c>
      <c r="D42" s="24">
        <f>H42+L42+Q42+U42</f>
        <v>0</v>
      </c>
      <c r="E42" s="24">
        <v>0</v>
      </c>
      <c r="F42" s="24">
        <v>0</v>
      </c>
      <c r="G42" s="24">
        <v>0</v>
      </c>
      <c r="H42" s="24">
        <f>E42+F42+G42</f>
        <v>0</v>
      </c>
      <c r="I42" s="24">
        <v>0</v>
      </c>
      <c r="J42" s="24">
        <v>0</v>
      </c>
      <c r="K42" s="24">
        <v>0</v>
      </c>
      <c r="L42" s="24">
        <f>I42+K42+J42</f>
        <v>0</v>
      </c>
      <c r="M42" s="24">
        <v>0</v>
      </c>
      <c r="N42" s="24">
        <v>0</v>
      </c>
      <c r="O42" s="24">
        <v>0</v>
      </c>
      <c r="P42" s="24"/>
      <c r="Q42" s="24">
        <f>M42+N42+O42</f>
        <v>0</v>
      </c>
      <c r="R42" s="24">
        <v>0</v>
      </c>
      <c r="S42" s="24">
        <v>0</v>
      </c>
      <c r="T42" s="24">
        <v>0</v>
      </c>
      <c r="U42" s="24">
        <f>R42+S42+T42</f>
        <v>0</v>
      </c>
      <c r="V42" s="8"/>
      <c r="W42" s="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66">
      <c r="A43" s="26" t="s">
        <v>79</v>
      </c>
      <c r="B43" s="27" t="s">
        <v>80</v>
      </c>
      <c r="C43" s="24">
        <f t="shared" si="17"/>
        <v>0</v>
      </c>
      <c r="D43" s="23"/>
      <c r="E43" s="28"/>
      <c r="F43" s="28"/>
      <c r="G43" s="28"/>
      <c r="H43" s="23"/>
      <c r="I43" s="24"/>
      <c r="J43" s="24"/>
      <c r="K43" s="24"/>
      <c r="L43" s="23"/>
      <c r="M43" s="24"/>
      <c r="N43" s="24"/>
      <c r="O43" s="24"/>
      <c r="P43" s="24"/>
      <c r="Q43" s="23"/>
      <c r="R43" s="24"/>
      <c r="S43" s="24"/>
      <c r="T43" s="24"/>
      <c r="U43" s="23"/>
      <c r="V43" s="8"/>
      <c r="W43" s="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27.75">
      <c r="A44" s="31" t="s">
        <v>81</v>
      </c>
      <c r="B44" s="27" t="s">
        <v>82</v>
      </c>
      <c r="C44" s="24">
        <f t="shared" si="17"/>
        <v>0</v>
      </c>
      <c r="D44" s="23"/>
      <c r="E44" s="24"/>
      <c r="F44" s="32"/>
      <c r="G44" s="32"/>
      <c r="H44" s="23"/>
      <c r="I44" s="32"/>
      <c r="J44" s="32"/>
      <c r="K44" s="32"/>
      <c r="L44" s="23"/>
      <c r="M44" s="32"/>
      <c r="N44" s="32"/>
      <c r="O44" s="32"/>
      <c r="P44" s="24"/>
      <c r="Q44" s="23"/>
      <c r="R44" s="24"/>
      <c r="S44" s="24"/>
      <c r="T44" s="24"/>
      <c r="U44" s="23"/>
      <c r="V44" s="8"/>
      <c r="W44" s="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64" ht="66">
      <c r="A45" s="29" t="s">
        <v>83</v>
      </c>
      <c r="B45" s="20" t="s">
        <v>84</v>
      </c>
      <c r="C45" s="23">
        <f>C46+C49+C47</f>
        <v>183358</v>
      </c>
      <c r="D45" s="23">
        <f>D46+D49+D47</f>
        <v>183721.2</v>
      </c>
      <c r="E45" s="23">
        <f>E46+E49+E47</f>
        <v>3453.8</v>
      </c>
      <c r="F45" s="23">
        <f>F46+F49+F47</f>
        <v>12183.5</v>
      </c>
      <c r="G45" s="23">
        <f>G46+G49+G47</f>
        <v>15888.3</v>
      </c>
      <c r="H45" s="23">
        <f>H46+H49+H47</f>
        <v>31525.6</v>
      </c>
      <c r="I45" s="23">
        <f>I46+I49+I47</f>
        <v>12472.3</v>
      </c>
      <c r="J45" s="23">
        <f>J46+J49+J47</f>
        <v>6984.8</v>
      </c>
      <c r="K45" s="23">
        <f>K46+K49+K47</f>
        <v>7446.1</v>
      </c>
      <c r="L45" s="23">
        <f>L46+L49+L47</f>
        <v>26903.2</v>
      </c>
      <c r="M45" s="23">
        <f>M46+M49+M47</f>
        <v>20899.6</v>
      </c>
      <c r="N45" s="23">
        <f>N46+N49+N47</f>
        <v>14298.3</v>
      </c>
      <c r="O45" s="23">
        <f>O46+O49+O47</f>
        <v>7177.7</v>
      </c>
      <c r="P45" s="23">
        <f>P46</f>
        <v>0</v>
      </c>
      <c r="Q45" s="23">
        <f>Q46+Q49+Q47</f>
        <v>42327.6</v>
      </c>
      <c r="R45" s="23">
        <f>R46+R49+R47</f>
        <v>62286.2</v>
      </c>
      <c r="S45" s="23">
        <f>S46+S49+S47</f>
        <v>10261.3</v>
      </c>
      <c r="T45" s="23">
        <f>T46+T49+T47</f>
        <v>10369.3</v>
      </c>
      <c r="U45" s="23">
        <f>U46+U49+U47</f>
        <v>82916.8</v>
      </c>
      <c r="V45" s="33"/>
      <c r="W45" s="34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53" ht="27.75">
      <c r="A46" s="26" t="s">
        <v>52</v>
      </c>
      <c r="B46" s="20"/>
      <c r="C46" s="24">
        <f>C22+C24+C26+C28+C33+C30</f>
        <v>182410</v>
      </c>
      <c r="D46" s="24">
        <f>D22+D24+D26+D28+D33+D30</f>
        <v>182773.2</v>
      </c>
      <c r="E46" s="24">
        <f>E22+E24+E26+E28+E33+E30</f>
        <v>3453.8</v>
      </c>
      <c r="F46" s="24">
        <f>F22+F24+F26+F28+F33+F30</f>
        <v>11283.5</v>
      </c>
      <c r="G46" s="24">
        <f>G22+G24+G26+G28+G33+G30</f>
        <v>15888.3</v>
      </c>
      <c r="H46" s="24">
        <f>H22+H24+H26+H28+H33+H30</f>
        <v>30625.6</v>
      </c>
      <c r="I46" s="24">
        <f>I22+I24+I26+I28+I33+I30</f>
        <v>12472.3</v>
      </c>
      <c r="J46" s="24">
        <f>J22+J24+J26+J28+J33+J30</f>
        <v>6984.8</v>
      </c>
      <c r="K46" s="24">
        <f>K22+K24+K26+K28+K33+K30</f>
        <v>7446.1</v>
      </c>
      <c r="L46" s="24">
        <f>L22+L24+L26+L28+L33+L30</f>
        <v>26903.2</v>
      </c>
      <c r="M46" s="24">
        <f>M22+M24+M26+M28+M33+M30</f>
        <v>20851.6</v>
      </c>
      <c r="N46" s="24">
        <f>N22+N24+N26+N28+N33+N30</f>
        <v>14298.3</v>
      </c>
      <c r="O46" s="24">
        <f>O22+O24+O26+O28+O33+O30</f>
        <v>7177.7</v>
      </c>
      <c r="P46" s="24">
        <f>P22+P24+P26+P28+P33+P30</f>
        <v>0</v>
      </c>
      <c r="Q46" s="24">
        <f>Q22+Q24+Q26+Q28+Q33+Q30</f>
        <v>42327.6</v>
      </c>
      <c r="R46" s="24">
        <f>R22+R24+R26+R28+R33+R30</f>
        <v>62286.2</v>
      </c>
      <c r="S46" s="24">
        <f>S22+S24+S26+S28+S33+S30</f>
        <v>10261.3</v>
      </c>
      <c r="T46" s="24">
        <f>T22+T24+T26+T28+T33+T30</f>
        <v>10369.3</v>
      </c>
      <c r="U46" s="24">
        <f>U22+U24+U26+U28+U33+U30</f>
        <v>82916.8</v>
      </c>
      <c r="V46" s="8"/>
      <c r="W46" s="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27.75">
      <c r="A47" s="26" t="s">
        <v>68</v>
      </c>
      <c r="B47" s="20"/>
      <c r="C47" s="24">
        <f>D47</f>
        <v>48</v>
      </c>
      <c r="D47" s="24">
        <v>48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48</v>
      </c>
      <c r="N47" s="24">
        <v>0</v>
      </c>
      <c r="O47" s="24">
        <v>0</v>
      </c>
      <c r="P47" s="24"/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8"/>
      <c r="W47" s="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6.5">
      <c r="A48" s="22" t="s">
        <v>49</v>
      </c>
      <c r="B48" s="20"/>
      <c r="C48" s="24"/>
      <c r="D48" s="23"/>
      <c r="E48" s="28"/>
      <c r="F48" s="28"/>
      <c r="G48" s="28"/>
      <c r="H48" s="23"/>
      <c r="I48" s="24"/>
      <c r="J48" s="24"/>
      <c r="K48" s="24"/>
      <c r="L48" s="23"/>
      <c r="M48" s="24"/>
      <c r="N48" s="24"/>
      <c r="O48" s="24"/>
      <c r="P48" s="24"/>
      <c r="Q48" s="23"/>
      <c r="R48" s="24"/>
      <c r="S48" s="24"/>
      <c r="T48" s="24"/>
      <c r="U48" s="23"/>
      <c r="V48" s="8"/>
      <c r="W48" s="5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40.5">
      <c r="A49" s="22" t="s">
        <v>85</v>
      </c>
      <c r="B49" s="27" t="s">
        <v>86</v>
      </c>
      <c r="C49" s="24">
        <f>D49</f>
        <v>900</v>
      </c>
      <c r="D49" s="23">
        <f>H49+L49+Q49+U49</f>
        <v>900</v>
      </c>
      <c r="E49" s="28"/>
      <c r="F49" s="28">
        <v>900</v>
      </c>
      <c r="G49" s="28"/>
      <c r="H49" s="23">
        <f>E49+F49+G49</f>
        <v>900</v>
      </c>
      <c r="I49" s="24"/>
      <c r="J49" s="24"/>
      <c r="K49" s="24"/>
      <c r="L49" s="23">
        <f>I49+K49+J49</f>
        <v>0</v>
      </c>
      <c r="M49" s="24"/>
      <c r="N49" s="24"/>
      <c r="O49" s="24"/>
      <c r="P49" s="24"/>
      <c r="Q49" s="23">
        <f>M49+N49+O49</f>
        <v>0</v>
      </c>
      <c r="R49" s="24"/>
      <c r="S49" s="24"/>
      <c r="T49" s="24"/>
      <c r="U49" s="23">
        <f>R49+S49+T49</f>
        <v>0</v>
      </c>
      <c r="V49" s="8"/>
      <c r="W49" s="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78.75">
      <c r="A50" s="19" t="s">
        <v>87</v>
      </c>
      <c r="B50" s="20" t="s">
        <v>88</v>
      </c>
      <c r="C50" s="24">
        <f>-C34</f>
        <v>4600</v>
      </c>
      <c r="D50" s="24">
        <f>-D34</f>
        <v>4599.99999999997</v>
      </c>
      <c r="E50" s="24">
        <f>-E34</f>
        <v>5411.7</v>
      </c>
      <c r="F50" s="24">
        <f>-F34</f>
        <v>1329.4</v>
      </c>
      <c r="G50" s="24">
        <f>-G34</f>
        <v>1410.4</v>
      </c>
      <c r="H50" s="24">
        <f>-H34</f>
        <v>8151.5</v>
      </c>
      <c r="I50" s="24">
        <f>-I34</f>
        <v>87.2999999999993</v>
      </c>
      <c r="J50" s="24">
        <f>-J34</f>
        <v>409.4</v>
      </c>
      <c r="K50" s="24">
        <f>-K34</f>
        <v>-944.800000000001</v>
      </c>
      <c r="L50" s="24">
        <f>-L34</f>
        <v>-448.100000000002</v>
      </c>
      <c r="M50" s="24">
        <f>-M34</f>
        <v>2915.5</v>
      </c>
      <c r="N50" s="24">
        <f>-N34</f>
        <v>-2193.6</v>
      </c>
      <c r="O50" s="24">
        <f>-O34</f>
        <v>-524.400000000001</v>
      </c>
      <c r="P50" s="24">
        <f>-P34</f>
        <v>0</v>
      </c>
      <c r="Q50" s="24">
        <f>-Q34</f>
        <v>197.499999999993</v>
      </c>
      <c r="R50" s="24">
        <f>-R34</f>
        <v>1996.3</v>
      </c>
      <c r="S50" s="24">
        <f>-S34</f>
        <v>-3133.6</v>
      </c>
      <c r="T50" s="24">
        <f>-T34</f>
        <v>-2163.6</v>
      </c>
      <c r="U50" s="24">
        <f>-U34</f>
        <v>-3300.90000000001</v>
      </c>
      <c r="V50" s="8"/>
      <c r="W50" s="5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78.75">
      <c r="A51" s="37" t="s">
        <v>89</v>
      </c>
      <c r="B51" s="20" t="s">
        <v>90</v>
      </c>
      <c r="C51" s="24"/>
      <c r="D51" s="23"/>
      <c r="E51" s="24">
        <v>15658.4</v>
      </c>
      <c r="F51" s="24">
        <f>E52</f>
        <v>10246.7</v>
      </c>
      <c r="G51" s="24">
        <f>F52</f>
        <v>8017.3</v>
      </c>
      <c r="H51" s="24">
        <f>E51</f>
        <v>15658.4</v>
      </c>
      <c r="I51" s="24">
        <f>G52</f>
        <v>6606.9</v>
      </c>
      <c r="J51" s="24">
        <f>I52</f>
        <v>6519.6</v>
      </c>
      <c r="K51" s="24">
        <f>J52</f>
        <v>6110.2</v>
      </c>
      <c r="L51" s="24">
        <f>I51</f>
        <v>6606.9</v>
      </c>
      <c r="M51" s="24">
        <f>K52</f>
        <v>7055</v>
      </c>
      <c r="N51" s="24">
        <f>M52</f>
        <v>4139.5</v>
      </c>
      <c r="O51" s="24">
        <f>N52</f>
        <v>6333.1</v>
      </c>
      <c r="P51" s="24">
        <f>O52</f>
        <v>6857.5</v>
      </c>
      <c r="Q51" s="24">
        <f>M51</f>
        <v>7055</v>
      </c>
      <c r="R51" s="24">
        <f>O52</f>
        <v>6857.5</v>
      </c>
      <c r="S51" s="24">
        <f>R52</f>
        <v>4861.2</v>
      </c>
      <c r="T51" s="24">
        <f>S52</f>
        <v>7994.8</v>
      </c>
      <c r="U51" s="24">
        <f>R51</f>
        <v>6857.5</v>
      </c>
      <c r="V51" s="8"/>
      <c r="W51" s="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78.75">
      <c r="A52" s="37" t="s">
        <v>91</v>
      </c>
      <c r="B52" s="20" t="s">
        <v>92</v>
      </c>
      <c r="C52" s="23"/>
      <c r="D52" s="23">
        <v>0</v>
      </c>
      <c r="E52" s="23">
        <f>E51+E11-E19-E49-E42</f>
        <v>10246.7</v>
      </c>
      <c r="F52" s="23">
        <f>F51+F11-F19-F49-F42</f>
        <v>8017.3</v>
      </c>
      <c r="G52" s="23">
        <f>G51+G11-G19-G49-G42</f>
        <v>6606.9</v>
      </c>
      <c r="H52" s="23">
        <f>H51+H11-H19-H49-H42</f>
        <v>6606.9</v>
      </c>
      <c r="I52" s="23">
        <f>I51+I11-I19-I49-I42</f>
        <v>6519.6</v>
      </c>
      <c r="J52" s="23">
        <f>J51+J11-J19-J49-J42</f>
        <v>6110.2</v>
      </c>
      <c r="K52" s="23">
        <f>K51+K11-K19-K49-K42</f>
        <v>7055</v>
      </c>
      <c r="L52" s="23">
        <f>L51+L11-L19-L49-L42</f>
        <v>7055</v>
      </c>
      <c r="M52" s="23">
        <f>M51+M11-M19-M49-M42</f>
        <v>4139.5</v>
      </c>
      <c r="N52" s="23">
        <f>N51+N11-N19-N49-N42</f>
        <v>6333.1</v>
      </c>
      <c r="O52" s="23">
        <f>O51+O11-O19-O49-O42</f>
        <v>6857.5</v>
      </c>
      <c r="P52" s="23">
        <f>P51+P11-P19-P49</f>
        <v>6857.5</v>
      </c>
      <c r="Q52" s="23">
        <f>Q51+Q11-Q19-Q49-Q42</f>
        <v>6857.50000000001</v>
      </c>
      <c r="R52" s="23">
        <f>R51+R11-R19-R49-R42</f>
        <v>4861.2</v>
      </c>
      <c r="S52" s="23">
        <f>S51+S11-S19-S49-S42</f>
        <v>7994.8</v>
      </c>
      <c r="T52" s="23">
        <f>T51+T11-T19-T49-T42</f>
        <v>10158.4</v>
      </c>
      <c r="U52" s="23">
        <f>U51+U11-U19-U49-U42</f>
        <v>10158.4</v>
      </c>
      <c r="V52" s="8"/>
      <c r="W52" s="5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9.75">
      <c r="A53" s="37" t="s">
        <v>93</v>
      </c>
      <c r="B53" s="20" t="s">
        <v>94</v>
      </c>
      <c r="C53" s="24"/>
      <c r="D53" s="24">
        <f>D51-D52</f>
        <v>0</v>
      </c>
      <c r="E53" s="24">
        <f>E51-E52</f>
        <v>5411.7</v>
      </c>
      <c r="F53" s="24">
        <f>F51-F52</f>
        <v>2229.4</v>
      </c>
      <c r="G53" s="24">
        <f>G51-G52</f>
        <v>1410.4</v>
      </c>
      <c r="H53" s="24">
        <f>H51-H52</f>
        <v>9051.5</v>
      </c>
      <c r="I53" s="24">
        <f>I51-I52</f>
        <v>87.3000000000011</v>
      </c>
      <c r="J53" s="24">
        <f>J51-J52</f>
        <v>409.4</v>
      </c>
      <c r="K53" s="24">
        <f>K51-K52</f>
        <v>-944.800000000001</v>
      </c>
      <c r="L53" s="24">
        <f>L51-L52</f>
        <v>-448.100000000004</v>
      </c>
      <c r="M53" s="24">
        <f>M51-M52</f>
        <v>2915.5</v>
      </c>
      <c r="N53" s="24">
        <f>N51-N52</f>
        <v>-2193.6</v>
      </c>
      <c r="O53" s="24">
        <f>O51-O52</f>
        <v>-524.400000000001</v>
      </c>
      <c r="P53" s="23">
        <f>P51-P52</f>
        <v>0</v>
      </c>
      <c r="Q53" s="24">
        <f>Q51-Q52</f>
        <v>197.499999999989</v>
      </c>
      <c r="R53" s="24">
        <f>R51-R52</f>
        <v>1996.3</v>
      </c>
      <c r="S53" s="24">
        <f>S51-S52</f>
        <v>-3133.6</v>
      </c>
      <c r="T53" s="24">
        <f>T51-T52</f>
        <v>-2163.6</v>
      </c>
      <c r="U53" s="24">
        <f>U51-U52</f>
        <v>-3300.90000000001</v>
      </c>
      <c r="V53" s="8"/>
      <c r="W53" s="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53.25">
      <c r="A54" s="38" t="s">
        <v>95</v>
      </c>
      <c r="B54" s="20" t="s">
        <v>96</v>
      </c>
      <c r="C54" s="24">
        <f>D54</f>
        <v>0</v>
      </c>
      <c r="D54" s="23"/>
      <c r="E54" s="21"/>
      <c r="F54" s="21"/>
      <c r="G54" s="21"/>
      <c r="H54" s="23"/>
      <c r="I54" s="21"/>
      <c r="J54" s="21"/>
      <c r="K54" s="21"/>
      <c r="L54" s="23"/>
      <c r="M54" s="21"/>
      <c r="N54" s="21"/>
      <c r="O54" s="21"/>
      <c r="P54" s="23"/>
      <c r="Q54" s="23"/>
      <c r="R54" s="21"/>
      <c r="S54" s="21"/>
      <c r="T54" s="21"/>
      <c r="U54" s="23"/>
      <c r="V54" s="8"/>
      <c r="W54" s="5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6.5">
      <c r="A55" s="39"/>
      <c r="B55" s="40"/>
      <c r="C55" s="41"/>
      <c r="D55" s="42"/>
      <c r="E55" s="43"/>
      <c r="F55" s="43"/>
      <c r="G55" s="43"/>
      <c r="H55" s="42"/>
      <c r="I55" s="43"/>
      <c r="J55" s="43"/>
      <c r="K55" s="43"/>
      <c r="L55" s="42"/>
      <c r="M55" s="43"/>
      <c r="N55" s="43"/>
      <c r="O55" s="43"/>
      <c r="P55" s="42"/>
      <c r="Q55" s="42"/>
      <c r="R55" s="43"/>
      <c r="S55" s="43"/>
      <c r="T55" s="43"/>
      <c r="U55" s="42"/>
      <c r="V55" s="8"/>
      <c r="W55" s="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27.75" customHeight="1">
      <c r="A56" s="44"/>
      <c r="B56" s="45" t="s">
        <v>97</v>
      </c>
      <c r="C56" s="45"/>
      <c r="D56" s="45"/>
      <c r="E56" s="45"/>
      <c r="F56" s="45"/>
      <c r="G56" s="45"/>
      <c r="H56" s="46"/>
      <c r="I56" s="47"/>
      <c r="J56" s="5"/>
      <c r="K56" s="48"/>
      <c r="L56" s="49"/>
      <c r="M56" s="50"/>
      <c r="N56" s="50"/>
      <c r="O56" s="49"/>
      <c r="P56" s="49"/>
      <c r="Q56" s="51" t="s">
        <v>98</v>
      </c>
      <c r="R56" s="51"/>
      <c r="S56" s="51"/>
      <c r="T56" s="51"/>
      <c r="U56" s="49"/>
      <c r="V56" s="8"/>
      <c r="W56" s="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.5">
      <c r="A57" s="44"/>
      <c r="B57" s="45"/>
      <c r="C57" s="45"/>
      <c r="D57" s="45"/>
      <c r="E57" s="45"/>
      <c r="F57" s="45"/>
      <c r="G57" s="45"/>
      <c r="H57" s="46"/>
      <c r="I57" s="47"/>
      <c r="J57" s="5"/>
      <c r="K57" s="48"/>
      <c r="L57" s="49"/>
      <c r="M57" s="50"/>
      <c r="N57" s="50"/>
      <c r="O57" s="49"/>
      <c r="P57" s="49"/>
      <c r="Q57" s="51"/>
      <c r="R57" s="51"/>
      <c r="S57" s="51"/>
      <c r="T57" s="51"/>
      <c r="U57" s="49"/>
      <c r="V57" s="8"/>
      <c r="W57" s="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6.5">
      <c r="A58" s="44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49"/>
      <c r="P58" s="49"/>
      <c r="Q58" s="52"/>
      <c r="R58" s="52"/>
      <c r="S58" s="52"/>
      <c r="T58" s="52"/>
      <c r="U58" s="49"/>
      <c r="V58" s="8"/>
      <c r="W58" s="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27.75" customHeight="1">
      <c r="A59" s="13"/>
      <c r="B59" s="53" t="s">
        <v>99</v>
      </c>
      <c r="C59" s="53"/>
      <c r="D59" s="53"/>
      <c r="E59" s="53"/>
      <c r="F59" s="53"/>
      <c r="G59" s="53"/>
      <c r="H59" s="53"/>
      <c r="I59" s="8"/>
      <c r="J59" s="8"/>
      <c r="K59" s="8"/>
      <c r="L59" s="8"/>
      <c r="M59" s="8"/>
      <c r="N59" s="8"/>
      <c r="O59" s="54"/>
      <c r="P59" s="8"/>
      <c r="Q59" s="55" t="s">
        <v>100</v>
      </c>
      <c r="R59" s="55"/>
      <c r="S59" s="55"/>
      <c r="T59" s="55"/>
      <c r="U59" s="8"/>
      <c r="V59" s="8"/>
      <c r="W59" s="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2021-10-06T10:38:07Z</dcterms:created>
  <dcterms:modified xsi:type="dcterms:W3CDTF">2021-10-06T10:38:39Z</dcterms:modified>
  <cp:category/>
  <cp:version/>
  <cp:contentType/>
  <cp:contentStatus/>
  <cp:revision>1</cp:revision>
</cp:coreProperties>
</file>