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<sst xmlns="http://schemas.openxmlformats.org/spreadsheetml/2006/main" count="192" uniqueCount="109">
  <si>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</si>
  <si>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</si>
  <si>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</si>
  <si>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</si>
  <si>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</si>
  <si>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</si>
  <si>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</si>
  <si>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</si>
  <si>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</si>
  <si>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</si>
  <si>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</si>
  <si>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</si>
  <si>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</si>
  <si>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</si>
  <si>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</si>
  <si>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</si>
  <si>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</si>
  <si>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</si>
  <si>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</si>
  <si>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</si>
  <si>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</si>
  <si>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</si>
  <si>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</si>
  <si>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</si>
  <si>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</si>
  <si>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</si>
  <si>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</si>
  <si>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</si>
  <si>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</si>
  <si>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</si>
  <si>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</si>
  <si>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</si>
  <si>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</si>
  <si>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</si>
  <si>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</si>
  <si>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</si>
  <si>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</si>
  <si>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</si>
  <si>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</si>
  <si>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</si>
  <si>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</si>
  <si>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</si>
  <si>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</si>
  <si>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</si>
  <si>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</si>
  <si>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</si>
  <si>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</si>
  <si>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</si>
  <si>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</si>
  <si>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</si>
  <si>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</si>
  <si>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</si>
  <si>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</si>
  <si>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</si>
  <si>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</si>
  <si>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</si>
  <si>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</si>
  <si>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</si>
  <si>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</si>
  <si>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</si>
  <si>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</si>
  <si>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</si>
  <si>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</si>
  <si>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</si>
  <si>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</si>
  <si>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</si>
  <si>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</si>
  <si>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</si>
  <si>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</si>
  <si>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</si>
  <si>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</si>
  <si>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</si>
  <si>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</si>
  <si>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</si>
  <si>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</si>
  <si>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</si>
  <si>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</si>
  <si>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</si>
  <si>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</si>
  <si>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</si>
  <si>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</si>
  <si>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</si>
  <si>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</si>
  <si>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</si>
  <si>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</si>
  <si>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</si>
  <si>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</si>
  <si>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</si>
  <si>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</si>
  <si>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</si>
  <si>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</si>
  <si>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</si>
  <si>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</si>
  <si>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</si>
  <si>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</si>
  <si>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</si>
  <si>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</si>
  <si>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</si>
  <si>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</si>
  <si>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</si>
  <si>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</si>
  <si>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</si>
  <si>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</si>
  <si>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</si>
  <si>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</si>
  <si>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</si>
  <si>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</si>
  <si>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 xml:space="preserve"> </t>
  </si>
  <si>
    <t>(по состоянию на "01" августа 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</si>
</sst>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101">
      <selection activeCell="C106" sqref="C106:N106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375" style="0" customWidth="1"/>
    <col min="4" max="4" width="10.12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107</v>
      </c>
      <c r="U10" s="22"/>
      <c r="V10" s="22"/>
    </row>
    <row r="11" spans="1:22" ht="24" customHeight="1">
      <c r="A11" s="1"/>
      <c r="B11" s="1"/>
      <c r="C11" s="1"/>
      <c r="D11" s="23" t="s">
        <v>108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940370.7</v>
      </c>
      <c r="D21" s="15">
        <f t="shared" si="0"/>
        <v>1044925.05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99116.6</v>
      </c>
      <c r="J21" s="15">
        <f t="shared" si="0"/>
        <v>83654.6</v>
      </c>
      <c r="K21" s="15">
        <f t="shared" si="0"/>
        <v>68970.36</v>
      </c>
      <c r="L21" s="15">
        <f t="shared" si="0"/>
        <v>251741.56</v>
      </c>
      <c r="M21" s="15">
        <f t="shared" si="0"/>
        <v>82215.88</v>
      </c>
      <c r="N21" s="15">
        <f t="shared" si="0"/>
        <v>152175.5</v>
      </c>
      <c r="O21" s="15">
        <f t="shared" si="0"/>
        <v>71424.5</v>
      </c>
      <c r="P21" s="15">
        <f t="shared" si="0"/>
        <v>791421.25</v>
      </c>
      <c r="Q21" s="15">
        <f t="shared" si="0"/>
        <v>305815.88</v>
      </c>
      <c r="R21" s="15">
        <f t="shared" si="0"/>
        <v>101705.2</v>
      </c>
      <c r="S21" s="15">
        <f t="shared" si="0"/>
        <v>53570.200000000004</v>
      </c>
      <c r="T21" s="15">
        <f t="shared" si="0"/>
        <v>98228.4</v>
      </c>
      <c r="U21" s="15">
        <f t="shared" si="0"/>
        <v>253503.8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259144.3</v>
      </c>
      <c r="D23" s="50">
        <f>D24+D25+D26+D29</f>
        <v>259144.25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26175.1</v>
      </c>
      <c r="J23" s="50">
        <f>J24+J25+J26+J27</f>
        <v>18534.8</v>
      </c>
      <c r="K23" s="50">
        <f>K24+K25+K26+K27</f>
        <v>20311.6</v>
      </c>
      <c r="L23" s="50">
        <f aca="true" t="shared" si="2" ref="L23:L37">I23+J23+K23</f>
        <v>65021.49999999999</v>
      </c>
      <c r="M23" s="50">
        <f>M24+M25+M26+M27</f>
        <v>22516</v>
      </c>
      <c r="N23" s="50">
        <f>N24+N25+N26+N27</f>
        <v>13257.7</v>
      </c>
      <c r="O23" s="50">
        <f>O24+O25+O26+O27</f>
        <v>19439</v>
      </c>
      <c r="P23" s="50">
        <f>H23+L23+M23+N23+O23</f>
        <v>174327.95</v>
      </c>
      <c r="Q23" s="50">
        <f aca="true" t="shared" si="3" ref="Q23:Q37">M23+N23+O23</f>
        <v>55212.7</v>
      </c>
      <c r="R23" s="50">
        <f>R24+R25+R26+R27</f>
        <v>23923</v>
      </c>
      <c r="S23" s="50">
        <f>S24+S25+S26+S27</f>
        <v>19262</v>
      </c>
      <c r="T23" s="50">
        <f>T24+T25+T26+T27+T29</f>
        <v>41631.3</v>
      </c>
      <c r="U23" s="50">
        <f aca="true" t="shared" si="4" ref="U23:U37">R23+S23+T23</f>
        <v>84816.3</v>
      </c>
      <c r="V23" s="39"/>
    </row>
    <row r="24" spans="1:22" s="38" customFormat="1" ht="36" customHeight="1">
      <c r="A24" s="36" t="s">
        <v>83</v>
      </c>
      <c r="B24" s="43"/>
      <c r="C24" s="49">
        <v>221253</v>
      </c>
      <c r="D24" s="49">
        <f>H24+L24+Q24+U24</f>
        <v>221253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22234.1</v>
      </c>
      <c r="J24" s="49">
        <v>16015.8</v>
      </c>
      <c r="K24" s="49">
        <v>17492.1</v>
      </c>
      <c r="L24" s="50">
        <f t="shared" si="2"/>
        <v>55741.99999999999</v>
      </c>
      <c r="M24" s="49">
        <v>20179.2</v>
      </c>
      <c r="N24" s="49">
        <v>10976.2</v>
      </c>
      <c r="O24" s="49">
        <v>16594</v>
      </c>
      <c r="P24" s="49"/>
      <c r="Q24" s="50">
        <f t="shared" si="3"/>
        <v>47749.4</v>
      </c>
      <c r="R24" s="49">
        <v>22065</v>
      </c>
      <c r="S24" s="49">
        <v>17264</v>
      </c>
      <c r="T24" s="49">
        <v>30543</v>
      </c>
      <c r="U24" s="50">
        <f t="shared" si="4"/>
        <v>69872</v>
      </c>
      <c r="V24" s="37"/>
    </row>
    <row r="25" spans="1:22" s="38" customFormat="1" ht="39" customHeight="1">
      <c r="A25" s="36" t="s">
        <v>84</v>
      </c>
      <c r="B25" s="43"/>
      <c r="C25" s="49">
        <v>37855.3</v>
      </c>
      <c r="D25" s="49">
        <f>H25+L25+Q25+U25</f>
        <v>37855.3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3921</v>
      </c>
      <c r="J25" s="49">
        <v>2519</v>
      </c>
      <c r="K25" s="49">
        <v>2819.5</v>
      </c>
      <c r="L25" s="50">
        <f t="shared" si="2"/>
        <v>9259.5</v>
      </c>
      <c r="M25" s="49">
        <v>2336.8</v>
      </c>
      <c r="N25" s="49">
        <v>2281.5</v>
      </c>
      <c r="O25" s="49">
        <v>2845</v>
      </c>
      <c r="P25" s="49"/>
      <c r="Q25" s="50">
        <f t="shared" si="3"/>
        <v>7463.3</v>
      </c>
      <c r="R25" s="49">
        <v>1858</v>
      </c>
      <c r="S25" s="49">
        <v>1998</v>
      </c>
      <c r="T25" s="49">
        <v>11086.3</v>
      </c>
      <c r="U25" s="50">
        <f t="shared" si="4"/>
        <v>14942.3</v>
      </c>
      <c r="V25" s="37"/>
    </row>
    <row r="26" spans="1:22" s="38" customFormat="1" ht="33" customHeight="1">
      <c r="A26" s="36" t="s">
        <v>85</v>
      </c>
      <c r="B26" s="43"/>
      <c r="C26" s="49">
        <v>34</v>
      </c>
      <c r="D26" s="49">
        <f aca="true" t="shared" si="5" ref="D26:D34">H26+L26+Q26+U26</f>
        <v>33.95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20</v>
      </c>
      <c r="J26" s="49">
        <v>0</v>
      </c>
      <c r="K26" s="49">
        <v>0</v>
      </c>
      <c r="L26" s="50">
        <f>I26+J26+K26</f>
        <v>20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681226.4</v>
      </c>
      <c r="D30" s="50">
        <f t="shared" si="5"/>
        <v>785780.8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72941.5</v>
      </c>
      <c r="J30" s="50">
        <f>J31+J32+J33+J34+J35</f>
        <v>65119.8</v>
      </c>
      <c r="K30" s="50">
        <f>K31+K32+K33+K34+K35</f>
        <v>48658.76</v>
      </c>
      <c r="L30" s="50">
        <f t="shared" si="2"/>
        <v>186720.06</v>
      </c>
      <c r="M30" s="50">
        <f>M31+M32+M33+M34+M35</f>
        <v>59699.88</v>
      </c>
      <c r="N30" s="50">
        <f>N31+N32+N33+N34+N35</f>
        <v>138917.8</v>
      </c>
      <c r="O30" s="50">
        <f>O31+O32+O33+O34+O35+O36</f>
        <v>51985.5</v>
      </c>
      <c r="P30" s="50">
        <f>H30+L30+M30+N30+O30</f>
        <v>617093.3</v>
      </c>
      <c r="Q30" s="50">
        <f t="shared" si="3"/>
        <v>250603.18</v>
      </c>
      <c r="R30" s="50">
        <f>R31+R32+R33+R34+R35</f>
        <v>77782.2</v>
      </c>
      <c r="S30" s="50">
        <f>S31+S32+S33+S34+S35</f>
        <v>34308.200000000004</v>
      </c>
      <c r="T30" s="50">
        <f>T31+T32+T33+T34+T35</f>
        <v>56597.1</v>
      </c>
      <c r="U30" s="50">
        <f t="shared" si="4"/>
        <v>168687.5</v>
      </c>
      <c r="V30" s="39"/>
    </row>
    <row r="31" spans="1:22" s="38" customFormat="1" ht="33" customHeight="1">
      <c r="A31" s="36" t="s">
        <v>83</v>
      </c>
      <c r="B31" s="43"/>
      <c r="C31" s="49">
        <v>204304.6</v>
      </c>
      <c r="D31" s="49">
        <f>H31+L31+Q31+U31</f>
        <v>204304.59999999998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35405.5</v>
      </c>
      <c r="J31" s="49">
        <v>15199</v>
      </c>
      <c r="K31" s="49">
        <v>16089</v>
      </c>
      <c r="L31" s="50">
        <f t="shared" si="2"/>
        <v>66693.5</v>
      </c>
      <c r="M31" s="49">
        <v>16879.8</v>
      </c>
      <c r="N31" s="49">
        <v>2850.9</v>
      </c>
      <c r="O31" s="49">
        <v>15202</v>
      </c>
      <c r="P31" s="49"/>
      <c r="Q31" s="50">
        <f t="shared" si="3"/>
        <v>34932.7</v>
      </c>
      <c r="R31" s="49">
        <v>15200</v>
      </c>
      <c r="S31" s="49">
        <v>15200</v>
      </c>
      <c r="T31" s="49">
        <v>15200</v>
      </c>
      <c r="U31" s="50">
        <f t="shared" si="4"/>
        <v>45600</v>
      </c>
      <c r="V31" s="37"/>
    </row>
    <row r="32" spans="1:22" s="38" customFormat="1" ht="34.5" customHeight="1">
      <c r="A32" s="36" t="s">
        <v>84</v>
      </c>
      <c r="B32" s="43"/>
      <c r="C32" s="49">
        <v>71673.9</v>
      </c>
      <c r="D32" s="49">
        <f t="shared" si="5"/>
        <v>144738.3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2162.4</v>
      </c>
      <c r="J32" s="49">
        <v>1895.5</v>
      </c>
      <c r="K32" s="49">
        <v>5504</v>
      </c>
      <c r="L32" s="50">
        <f t="shared" si="2"/>
        <v>9561.9</v>
      </c>
      <c r="M32" s="49">
        <v>14841.8</v>
      </c>
      <c r="N32" s="49">
        <v>110590.9</v>
      </c>
      <c r="O32" s="49">
        <v>2196.2</v>
      </c>
      <c r="P32" s="49"/>
      <c r="Q32" s="50">
        <f t="shared" si="3"/>
        <v>127628.9</v>
      </c>
      <c r="R32" s="49">
        <v>323.2</v>
      </c>
      <c r="S32" s="49">
        <v>323.2</v>
      </c>
      <c r="T32" s="49">
        <v>2216.4</v>
      </c>
      <c r="U32" s="50">
        <f t="shared" si="4"/>
        <v>2862.8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291745.79999999993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27677.5</v>
      </c>
      <c r="J33" s="49">
        <v>44420</v>
      </c>
      <c r="K33" s="49">
        <v>21144.96</v>
      </c>
      <c r="L33" s="50">
        <f>I33+J33+K33</f>
        <v>93242.45999999999</v>
      </c>
      <c r="M33" s="49">
        <v>20887.28</v>
      </c>
      <c r="N33" s="49">
        <v>15647.1</v>
      </c>
      <c r="O33" s="49">
        <v>26834.1</v>
      </c>
      <c r="P33" s="49"/>
      <c r="Q33" s="50">
        <f t="shared" si="3"/>
        <v>63368.479999999996</v>
      </c>
      <c r="R33" s="49">
        <v>23596.5</v>
      </c>
      <c r="S33" s="49">
        <v>12995.6</v>
      </c>
      <c r="T33" s="49">
        <v>70</v>
      </c>
      <c r="U33" s="50">
        <f t="shared" si="4"/>
        <v>36662.1</v>
      </c>
      <c r="V33" s="37"/>
    </row>
    <row r="34" spans="1:22" s="38" customFormat="1" ht="34.5" customHeight="1">
      <c r="A34" s="36" t="s">
        <v>86</v>
      </c>
      <c r="B34" s="43"/>
      <c r="C34" s="49">
        <v>113178.1</v>
      </c>
      <c r="D34" s="49">
        <f t="shared" si="5"/>
        <v>144668.1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7696.1</v>
      </c>
      <c r="J34" s="49">
        <v>3605.3</v>
      </c>
      <c r="K34" s="49">
        <v>5920.8</v>
      </c>
      <c r="L34" s="50">
        <f>I34+J34+K34</f>
        <v>17222.2</v>
      </c>
      <c r="M34" s="49">
        <v>7091</v>
      </c>
      <c r="N34" s="49">
        <v>9828.9</v>
      </c>
      <c r="O34" s="49">
        <v>7753.2</v>
      </c>
      <c r="P34" s="49"/>
      <c r="Q34" s="50">
        <f t="shared" si="3"/>
        <v>24673.100000000002</v>
      </c>
      <c r="R34" s="49">
        <v>38662.5</v>
      </c>
      <c r="S34" s="49">
        <v>5789.4</v>
      </c>
      <c r="T34" s="49">
        <v>39110.7</v>
      </c>
      <c r="U34" s="50">
        <f t="shared" si="4"/>
        <v>83562.6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951972.3999999999</v>
      </c>
      <c r="D37" s="50">
        <f>D39+D45+D51+D57+D63</f>
        <v>1056526.7999999998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99858.61000000002</v>
      </c>
      <c r="J37" s="50">
        <f>J39+J45+J51+J57+J63</f>
        <v>41943.46</v>
      </c>
      <c r="K37" s="50">
        <f>K39+K45+K51+K57+K63</f>
        <v>91512.9</v>
      </c>
      <c r="L37" s="50">
        <f t="shared" si="2"/>
        <v>233314.97</v>
      </c>
      <c r="M37" s="50">
        <f>M39+M45+M51+M57+M63</f>
        <v>78503.87</v>
      </c>
      <c r="N37" s="50">
        <f>N39+N45+N51+N57+N63</f>
        <v>251866.66999999998</v>
      </c>
      <c r="O37" s="50">
        <f>O39+O45+O51+O57+O63</f>
        <v>68222.2</v>
      </c>
      <c r="P37" s="50"/>
      <c r="Q37" s="50">
        <f t="shared" si="3"/>
        <v>398592.74</v>
      </c>
      <c r="R37" s="50">
        <f>R39+R45+R51+R57+R63</f>
        <v>104490.99999999999</v>
      </c>
      <c r="S37" s="50">
        <f>S39+S45+S51+S57+S63</f>
        <v>67506.7</v>
      </c>
      <c r="T37" s="50">
        <f>T39+T45+T51+T63+T58</f>
        <v>73922.59999999999</v>
      </c>
      <c r="U37" s="50">
        <f t="shared" si="4"/>
        <v>245920.3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v>39272</v>
      </c>
      <c r="D39" s="50">
        <f aca="true" t="shared" si="6" ref="D39:D62">H39+L39+Q39+U39</f>
        <v>112336.4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66">E39+F39+G39</f>
        <v>0</v>
      </c>
      <c r="I39" s="50">
        <f>I40+I41+I42+I43+I44</f>
        <v>1676.6</v>
      </c>
      <c r="J39" s="50">
        <f>J40+J41+J42+J43+J44</f>
        <v>1025</v>
      </c>
      <c r="K39" s="50">
        <f>K40+K41+K42+K43+K44</f>
        <v>1025</v>
      </c>
      <c r="L39" s="50">
        <f aca="true" t="shared" si="8" ref="L39:L70">I39+J39+K39</f>
        <v>3726.6</v>
      </c>
      <c r="M39" s="50">
        <f>M40+M41+M42+M43+M44</f>
        <v>8.5</v>
      </c>
      <c r="N39" s="50">
        <f>N40+N41+N42+N43+N44</f>
        <v>96389.2</v>
      </c>
      <c r="O39" s="50">
        <f>O40+O41+O42+O43+O44</f>
        <v>153</v>
      </c>
      <c r="P39" s="50"/>
      <c r="Q39" s="50">
        <f aca="true" t="shared" si="9" ref="Q39:Q70">M39+N39+O39</f>
        <v>96550.7</v>
      </c>
      <c r="R39" s="50">
        <v>2804.3</v>
      </c>
      <c r="S39" s="50">
        <v>9254.8</v>
      </c>
      <c r="T39" s="50">
        <f>T40+T41+T42+T43+T44</f>
        <v>0</v>
      </c>
      <c r="U39" s="50">
        <f>R39+S39+T39</f>
        <v>12059.099999999999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39272</v>
      </c>
      <c r="D41" s="50">
        <f>H41+L41+Q41+U41</f>
        <v>112336.4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1025</v>
      </c>
      <c r="K41" s="50">
        <v>1025</v>
      </c>
      <c r="L41" s="50">
        <f t="shared" si="8"/>
        <v>3726.6</v>
      </c>
      <c r="M41" s="50">
        <v>8.5</v>
      </c>
      <c r="N41" s="50">
        <v>96389.2</v>
      </c>
      <c r="O41" s="50">
        <v>153</v>
      </c>
      <c r="P41" s="50"/>
      <c r="Q41" s="50">
        <f>M41+N41+O41</f>
        <v>96550.7</v>
      </c>
      <c r="R41" s="50">
        <v>2804.3</v>
      </c>
      <c r="S41" s="50">
        <v>9254.8</v>
      </c>
      <c r="T41" s="50">
        <v>0</v>
      </c>
      <c r="U41" s="50">
        <f t="shared" si="10"/>
        <v>12059.099999999999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46377.6</v>
      </c>
      <c r="D45" s="50">
        <f t="shared" si="6"/>
        <v>46377.600000000006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4938.5</v>
      </c>
      <c r="J45" s="50">
        <f>J46+J47+J48+J49</f>
        <v>3963</v>
      </c>
      <c r="K45" s="50">
        <f>K46+K47+K48+K49</f>
        <v>3168</v>
      </c>
      <c r="L45" s="50">
        <f t="shared" si="8"/>
        <v>12069.5</v>
      </c>
      <c r="M45" s="50">
        <f>M46+M47+M48+M49</f>
        <v>3198.8</v>
      </c>
      <c r="N45" s="50">
        <f>N46+N47+N48+N49</f>
        <v>3626.9</v>
      </c>
      <c r="O45" s="50">
        <f>O46+O47+O48+O49</f>
        <v>3803.2</v>
      </c>
      <c r="P45" s="50"/>
      <c r="Q45" s="50">
        <f t="shared" si="9"/>
        <v>10628.900000000001</v>
      </c>
      <c r="R45" s="50">
        <f>R46+R47+R48+R49</f>
        <v>3803.2</v>
      </c>
      <c r="S45" s="50">
        <f>S46+S47+S48+S49</f>
        <v>3803.3</v>
      </c>
      <c r="T45" s="50">
        <f>T46+T47+T48+T49</f>
        <v>3803.3</v>
      </c>
      <c r="U45" s="50">
        <f t="shared" si="10"/>
        <v>11409.8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46377.6</v>
      </c>
      <c r="D46" s="50">
        <f t="shared" si="6"/>
        <v>46377.600000000006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4938.5</v>
      </c>
      <c r="J46" s="50">
        <v>3963</v>
      </c>
      <c r="K46" s="50">
        <v>3168</v>
      </c>
      <c r="L46" s="50">
        <f t="shared" si="8"/>
        <v>12069.5</v>
      </c>
      <c r="M46" s="50">
        <v>3198.8</v>
      </c>
      <c r="N46" s="50">
        <v>3626.9</v>
      </c>
      <c r="O46" s="50">
        <v>3803.2</v>
      </c>
      <c r="P46" s="50"/>
      <c r="Q46" s="50">
        <f>M46+N46+O46</f>
        <v>10628.900000000001</v>
      </c>
      <c r="R46" s="50">
        <v>3803.2</v>
      </c>
      <c r="S46" s="50">
        <v>3803.3</v>
      </c>
      <c r="T46" s="50">
        <v>3803.3</v>
      </c>
      <c r="U46" s="50">
        <f>R46+S46+T46</f>
        <v>11409.8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594100.2</v>
      </c>
      <c r="D51" s="50">
        <f t="shared" si="6"/>
        <v>625605.2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68732.38</v>
      </c>
      <c r="J51" s="50">
        <f>J52+J53+J54+J55</f>
        <v>26312.88</v>
      </c>
      <c r="K51" s="50">
        <f>K52+K53+K54+K55</f>
        <v>65398.89</v>
      </c>
      <c r="L51" s="50">
        <f t="shared" si="8"/>
        <v>160444.15000000002</v>
      </c>
      <c r="M51" s="50">
        <f>M52+M53+M54+M55</f>
        <v>40710.32</v>
      </c>
      <c r="N51" s="50">
        <f>N52+N53+N54+N55</f>
        <v>105285.31</v>
      </c>
      <c r="O51" s="50">
        <f>O52+O53+O54+O55</f>
        <v>43662.2</v>
      </c>
      <c r="P51" s="50"/>
      <c r="Q51" s="50">
        <f t="shared" si="9"/>
        <v>189657.83000000002</v>
      </c>
      <c r="R51" s="50">
        <f>R52+R53+R54+R55</f>
        <v>76934.79999999999</v>
      </c>
      <c r="S51" s="50">
        <f>S52+S53+S54+S55</f>
        <v>33694.6</v>
      </c>
      <c r="T51" s="50">
        <f>T52+T53+T54+T55</f>
        <v>44949.399999999994</v>
      </c>
      <c r="U51" s="50">
        <f t="shared" si="10"/>
        <v>155578.8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447690.1</v>
      </c>
      <c r="D54" s="50">
        <f t="shared" si="6"/>
        <v>447705.1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57272.78</v>
      </c>
      <c r="J54" s="50">
        <v>21846.58</v>
      </c>
      <c r="K54" s="50">
        <v>55672.19</v>
      </c>
      <c r="L54" s="50">
        <f t="shared" si="8"/>
        <v>134791.55</v>
      </c>
      <c r="M54" s="50">
        <v>32687.92</v>
      </c>
      <c r="N54" s="50">
        <v>90857.41</v>
      </c>
      <c r="O54" s="50">
        <v>35570.6</v>
      </c>
      <c r="P54" s="50"/>
      <c r="Q54" s="50">
        <f t="shared" si="9"/>
        <v>159115.93</v>
      </c>
      <c r="R54" s="50">
        <v>32409.6</v>
      </c>
      <c r="S54" s="50">
        <v>25343</v>
      </c>
      <c r="T54" s="50">
        <v>2630.2</v>
      </c>
      <c r="U54" s="50">
        <f t="shared" si="10"/>
        <v>60382.799999999996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146410.1</v>
      </c>
      <c r="D55" s="50">
        <f t="shared" si="6"/>
        <v>177900.1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11459.6</v>
      </c>
      <c r="J55" s="50">
        <v>4466.3</v>
      </c>
      <c r="K55" s="50">
        <v>9726.7</v>
      </c>
      <c r="L55" s="50">
        <f t="shared" si="8"/>
        <v>25652.600000000002</v>
      </c>
      <c r="M55" s="50">
        <v>8022.4</v>
      </c>
      <c r="N55" s="50">
        <v>14427.9</v>
      </c>
      <c r="O55" s="50">
        <v>8091.6</v>
      </c>
      <c r="P55" s="50"/>
      <c r="Q55" s="50">
        <f t="shared" si="9"/>
        <v>30541.9</v>
      </c>
      <c r="R55" s="50">
        <v>44525.2</v>
      </c>
      <c r="S55" s="50">
        <v>8351.6</v>
      </c>
      <c r="T55" s="50">
        <v>42319.2</v>
      </c>
      <c r="U55" s="50">
        <f t="shared" si="10"/>
        <v>95196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272222.6</v>
      </c>
      <c r="D63" s="50">
        <f>D64+D65+D66+D67+D68+D69</f>
        <v>272207.6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24511.129999999997</v>
      </c>
      <c r="J63" s="50">
        <f>J64+J65+J66+J67+J68</f>
        <v>10642.58</v>
      </c>
      <c r="K63" s="50">
        <f>K64+K65+K66+K67+K68</f>
        <v>21921.01</v>
      </c>
      <c r="L63" s="50">
        <f t="shared" si="8"/>
        <v>57074.72</v>
      </c>
      <c r="M63" s="50">
        <f>M64+M65+M66+M67+M68+M69</f>
        <v>34586.24999999999</v>
      </c>
      <c r="N63" s="50">
        <f>N64+N65+N66+N67+N68+N69</f>
        <v>46565.259999999995</v>
      </c>
      <c r="O63" s="50">
        <f>O64+O65+O66+O67+O68+O69</f>
        <v>20603.8</v>
      </c>
      <c r="P63" s="50"/>
      <c r="Q63" s="50">
        <f t="shared" si="9"/>
        <v>101755.30999999998</v>
      </c>
      <c r="R63" s="50">
        <f>R64+R65+R66+R67+R68</f>
        <v>20948.699999999997</v>
      </c>
      <c r="S63" s="50">
        <f>S64+S65+S66+S67+S68</f>
        <v>20754</v>
      </c>
      <c r="T63" s="50">
        <f>T64+T65+T66+T67+T68</f>
        <v>25169.899999999998</v>
      </c>
      <c r="U63" s="50">
        <f t="shared" si="10"/>
        <v>66872.59999999999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11056</v>
      </c>
      <c r="D64" s="50">
        <f aca="true" t="shared" si="11" ref="D64:D69">H64+L64+Q64+U64</f>
        <v>11056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1416.4</v>
      </c>
      <c r="J64" s="50">
        <v>437.9</v>
      </c>
      <c r="K64" s="50">
        <v>912.3</v>
      </c>
      <c r="L64" s="50">
        <f t="shared" si="8"/>
        <v>2766.6000000000004</v>
      </c>
      <c r="M64" s="50">
        <v>1078.8</v>
      </c>
      <c r="N64" s="50">
        <v>1562.9</v>
      </c>
      <c r="O64" s="50">
        <v>929.7</v>
      </c>
      <c r="P64" s="50"/>
      <c r="Q64" s="50">
        <f t="shared" si="9"/>
        <v>3571.3999999999996</v>
      </c>
      <c r="R64" s="50">
        <v>930.6</v>
      </c>
      <c r="S64" s="50">
        <v>929.5</v>
      </c>
      <c r="T64" s="50">
        <v>929.4</v>
      </c>
      <c r="U64" s="50">
        <f t="shared" si="10"/>
        <v>2789.5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150895.1</v>
      </c>
      <c r="D65" s="50">
        <f t="shared" si="11"/>
        <v>150880.1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11020.3</v>
      </c>
      <c r="J65" s="50">
        <v>4185.7</v>
      </c>
      <c r="K65" s="50">
        <v>11630.8</v>
      </c>
      <c r="L65" s="50">
        <f t="shared" si="8"/>
        <v>26836.8</v>
      </c>
      <c r="M65" s="50">
        <v>25885.8</v>
      </c>
      <c r="N65" s="50">
        <v>28705.8</v>
      </c>
      <c r="O65" s="50">
        <v>11829</v>
      </c>
      <c r="P65" s="50"/>
      <c r="Q65" s="50">
        <f>M65+N65+O65</f>
        <v>66420.6</v>
      </c>
      <c r="R65" s="50">
        <v>11829</v>
      </c>
      <c r="S65" s="50">
        <v>11829</v>
      </c>
      <c r="T65" s="50">
        <v>11829</v>
      </c>
      <c r="U65" s="50">
        <f t="shared" si="10"/>
        <v>35487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101903.5</v>
      </c>
      <c r="D66" s="50">
        <f t="shared" si="11"/>
        <v>101903.5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10927.13</v>
      </c>
      <c r="J66" s="50">
        <v>5466.88</v>
      </c>
      <c r="K66" s="50">
        <v>8633.71</v>
      </c>
      <c r="L66" s="50">
        <f>I66+J66+K66</f>
        <v>25027.719999999998</v>
      </c>
      <c r="M66" s="50">
        <v>6958.95</v>
      </c>
      <c r="N66" s="50">
        <v>15751.76</v>
      </c>
      <c r="O66" s="50">
        <v>7170</v>
      </c>
      <c r="P66" s="50"/>
      <c r="Q66" s="50">
        <f t="shared" si="9"/>
        <v>29880.71</v>
      </c>
      <c r="R66" s="50">
        <v>7520</v>
      </c>
      <c r="S66" s="50">
        <v>7360</v>
      </c>
      <c r="T66" s="50">
        <v>11194.3</v>
      </c>
      <c r="U66" s="50">
        <f t="shared" si="10"/>
        <v>26074.3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963.1</v>
      </c>
      <c r="J67" s="50">
        <v>461.2</v>
      </c>
      <c r="K67" s="50">
        <v>605.7</v>
      </c>
      <c r="L67" s="50">
        <f>I67+J67+K67</f>
        <v>2030</v>
      </c>
      <c r="M67" s="50">
        <v>572.6</v>
      </c>
      <c r="N67" s="50">
        <v>497.7</v>
      </c>
      <c r="O67" s="50">
        <v>571</v>
      </c>
      <c r="P67" s="50"/>
      <c r="Q67" s="50">
        <f>M67+N67+O67</f>
        <v>1641.3</v>
      </c>
      <c r="R67" s="50">
        <v>576</v>
      </c>
      <c r="S67" s="50">
        <v>530</v>
      </c>
      <c r="T67" s="50">
        <v>992</v>
      </c>
      <c r="U67" s="50">
        <f t="shared" si="10"/>
        <v>2098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184.2</v>
      </c>
      <c r="J68" s="50">
        <v>90.9</v>
      </c>
      <c r="K68" s="50">
        <v>138.5</v>
      </c>
      <c r="L68" s="50">
        <f>I68+J68+K68</f>
        <v>413.6</v>
      </c>
      <c r="M68" s="50">
        <v>90.1</v>
      </c>
      <c r="N68" s="50">
        <v>47.1</v>
      </c>
      <c r="O68" s="50">
        <v>104.1</v>
      </c>
      <c r="P68" s="50"/>
      <c r="Q68" s="50">
        <f>M68+N68+O68</f>
        <v>241.29999999999998</v>
      </c>
      <c r="R68" s="50">
        <v>93.1</v>
      </c>
      <c r="S68" s="50">
        <v>105.5</v>
      </c>
      <c r="T68" s="50">
        <v>225.2</v>
      </c>
      <c r="U68" s="50">
        <f>R68+S68+T68</f>
        <v>423.79999999999995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-11601.699999999953</v>
      </c>
      <c r="D70" s="50">
        <f>D21-D37</f>
        <v>-11601.749999999767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v>55165</v>
      </c>
      <c r="I70" s="50">
        <f>I21-I37</f>
        <v>-742.0100000000093</v>
      </c>
      <c r="J70" s="50">
        <f>J21-J37</f>
        <v>41711.14000000001</v>
      </c>
      <c r="K70" s="50">
        <f>K21-K37</f>
        <v>-22542.539999999994</v>
      </c>
      <c r="L70" s="50">
        <f t="shared" si="8"/>
        <v>18426.590000000004</v>
      </c>
      <c r="M70" s="50">
        <f>M21-M37</f>
        <v>3712.0100000000093</v>
      </c>
      <c r="N70" s="50">
        <f>N21-N37</f>
        <v>-99691.16999999998</v>
      </c>
      <c r="O70" s="50">
        <f>O21-O37</f>
        <v>3202.300000000003</v>
      </c>
      <c r="P70" s="50">
        <f>P21-P37</f>
        <v>791421.25</v>
      </c>
      <c r="Q70" s="50">
        <f t="shared" si="9"/>
        <v>-92776.85999999997</v>
      </c>
      <c r="R70" s="50">
        <f>R21-R37</f>
        <v>-2785.7999999999884</v>
      </c>
      <c r="S70" s="50">
        <f>S21-S37</f>
        <v>-13936.499999999993</v>
      </c>
      <c r="T70" s="50">
        <f>T21-T37</f>
        <v>24305.800000000003</v>
      </c>
      <c r="U70" s="50">
        <f t="shared" si="10"/>
        <v>7583.500000000022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11601.700000000186</v>
      </c>
      <c r="D71" s="50">
        <v>11601.7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742.0099999999948</v>
      </c>
      <c r="J71" s="50">
        <f t="shared" si="12"/>
        <v>-41711.14000000001</v>
      </c>
      <c r="K71" s="50">
        <f t="shared" si="12"/>
        <v>22542.539999999994</v>
      </c>
      <c r="L71" s="50">
        <f t="shared" si="12"/>
        <v>-18426.589999999997</v>
      </c>
      <c r="M71" s="50">
        <f t="shared" si="12"/>
        <v>-3712.0099999999948</v>
      </c>
      <c r="N71" s="50">
        <f t="shared" si="12"/>
        <v>99691.17000000004</v>
      </c>
      <c r="O71" s="50">
        <f t="shared" si="12"/>
        <v>-3202.2999999999884</v>
      </c>
      <c r="P71" s="50"/>
      <c r="Q71" s="50">
        <f>Q79+Q91</f>
        <v>92776.86000000004</v>
      </c>
      <c r="R71" s="50">
        <f>R79+R91</f>
        <v>2785.800000000003</v>
      </c>
      <c r="S71" s="50">
        <f>S79+S91</f>
        <v>13936.499999999993</v>
      </c>
      <c r="T71" s="50">
        <f>T79+T91</f>
        <v>-24305.800000000003</v>
      </c>
      <c r="U71" s="50">
        <f>R71+S71+T71</f>
        <v>-7583.500000000007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80622.90000000001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4707.599999999999</v>
      </c>
      <c r="H74" s="50">
        <f t="shared" si="14"/>
        <v>11260.8</v>
      </c>
      <c r="I74" s="50">
        <f aca="true" t="shared" si="19" ref="I74:K77">I82+I93</f>
        <v>6613.5</v>
      </c>
      <c r="J74" s="50">
        <f t="shared" si="19"/>
        <v>796.1999999999998</v>
      </c>
      <c r="K74" s="50">
        <f t="shared" si="19"/>
        <v>4332.299999999999</v>
      </c>
      <c r="L74" s="50">
        <f t="shared" si="15"/>
        <v>11742</v>
      </c>
      <c r="M74" s="50">
        <f aca="true" t="shared" si="20" ref="M74:O77">M82+M93</f>
        <v>8715.7</v>
      </c>
      <c r="N74" s="50">
        <f t="shared" si="20"/>
        <v>12222.600000000006</v>
      </c>
      <c r="O74" s="50">
        <f t="shared" si="20"/>
        <v>6940.8</v>
      </c>
      <c r="P74" s="50"/>
      <c r="Q74" s="50">
        <f t="shared" si="16"/>
        <v>27879.100000000006</v>
      </c>
      <c r="R74" s="50">
        <f aca="true" t="shared" si="21" ref="R74:T77">R82+R93</f>
        <v>12452.099999999999</v>
      </c>
      <c r="S74" s="50">
        <f t="shared" si="21"/>
        <v>18762.6</v>
      </c>
      <c r="T74" s="50">
        <f t="shared" si="21"/>
        <v>-1473.7000000000007</v>
      </c>
      <c r="U74" s="50">
        <f t="shared" si="17"/>
        <v>29740.999999999996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257828.85</v>
      </c>
      <c r="E75" s="50">
        <f t="shared" si="18"/>
        <v>-4780.48</v>
      </c>
      <c r="F75" s="50">
        <f t="shared" si="18"/>
        <v>21390.6</v>
      </c>
      <c r="G75" s="50">
        <f t="shared" si="18"/>
        <v>-761.239999999998</v>
      </c>
      <c r="H75" s="50">
        <f t="shared" si="14"/>
        <v>15848.880000000001</v>
      </c>
      <c r="I75" s="50">
        <f t="shared" si="19"/>
        <v>40502.41</v>
      </c>
      <c r="J75" s="50">
        <f t="shared" si="19"/>
        <v>-17106.54</v>
      </c>
      <c r="K75" s="50">
        <f t="shared" si="19"/>
        <v>43160.94</v>
      </c>
      <c r="L75" s="50">
        <f t="shared" si="15"/>
        <v>66556.81</v>
      </c>
      <c r="M75" s="50">
        <f t="shared" si="20"/>
        <v>18759.590000000004</v>
      </c>
      <c r="N75" s="50">
        <f t="shared" si="20"/>
        <v>90962.06999999999</v>
      </c>
      <c r="O75" s="50">
        <f t="shared" si="20"/>
        <v>15906.5</v>
      </c>
      <c r="P75" s="50"/>
      <c r="Q75" s="50">
        <f t="shared" si="16"/>
        <v>125628.16</v>
      </c>
      <c r="R75" s="50">
        <f t="shared" si="21"/>
        <v>16333.099999999999</v>
      </c>
      <c r="S75" s="50">
        <f t="shared" si="21"/>
        <v>19707.4</v>
      </c>
      <c r="T75" s="50">
        <f t="shared" si="21"/>
        <v>13754.5</v>
      </c>
      <c r="U75" s="50">
        <f t="shared" si="17"/>
        <v>49795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40277</v>
      </c>
      <c r="E76" s="50">
        <f t="shared" si="18"/>
        <v>2904.5</v>
      </c>
      <c r="F76" s="50">
        <f t="shared" si="18"/>
        <v>3039.8999999999996</v>
      </c>
      <c r="G76" s="50">
        <f t="shared" si="18"/>
        <v>2630.699999999999</v>
      </c>
      <c r="H76" s="50">
        <f t="shared" si="14"/>
        <v>8575.099999999999</v>
      </c>
      <c r="I76" s="50">
        <f t="shared" si="19"/>
        <v>4726.6</v>
      </c>
      <c r="J76" s="50">
        <f t="shared" si="19"/>
        <v>1322.1999999999998</v>
      </c>
      <c r="K76" s="50">
        <f t="shared" si="19"/>
        <v>4411.599999999999</v>
      </c>
      <c r="L76" s="50">
        <f t="shared" si="15"/>
        <v>10460.4</v>
      </c>
      <c r="M76" s="50">
        <f t="shared" si="20"/>
        <v>1504</v>
      </c>
      <c r="N76" s="50">
        <f t="shared" si="20"/>
        <v>5096.700000000001</v>
      </c>
      <c r="O76" s="50">
        <f t="shared" si="20"/>
        <v>909.4000000000005</v>
      </c>
      <c r="P76" s="50"/>
      <c r="Q76" s="50">
        <f t="shared" si="16"/>
        <v>7510.100000000001</v>
      </c>
      <c r="R76" s="50">
        <f t="shared" si="21"/>
        <v>6438.699999999997</v>
      </c>
      <c r="S76" s="50">
        <f t="shared" si="21"/>
        <v>3092.2000000000007</v>
      </c>
      <c r="T76" s="50">
        <f t="shared" si="21"/>
        <v>4200.5</v>
      </c>
      <c r="U76" s="50">
        <f t="shared" si="17"/>
        <v>13731.399999999998</v>
      </c>
      <c r="V76" s="37"/>
    </row>
    <row r="77" spans="1:22" s="38" customFormat="1" ht="24.75" customHeight="1">
      <c r="A77" s="36" t="s">
        <v>101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-3.5999999999999943</v>
      </c>
      <c r="H77" s="50">
        <f>E77+F77+G77</f>
        <v>-79.69999999999999</v>
      </c>
      <c r="I77" s="50">
        <f t="shared" si="19"/>
        <v>184.2</v>
      </c>
      <c r="J77" s="50">
        <f t="shared" si="19"/>
        <v>90.9</v>
      </c>
      <c r="K77" s="50">
        <f t="shared" si="19"/>
        <v>138.5</v>
      </c>
      <c r="L77" s="50">
        <f>I77+J77+K77</f>
        <v>413.6</v>
      </c>
      <c r="M77" s="50">
        <f t="shared" si="20"/>
        <v>90.1</v>
      </c>
      <c r="N77" s="50">
        <f t="shared" si="20"/>
        <v>47.1</v>
      </c>
      <c r="O77" s="50">
        <f t="shared" si="20"/>
        <v>104.1</v>
      </c>
      <c r="P77" s="50"/>
      <c r="Q77" s="50">
        <f>M77+N77+O77</f>
        <v>241.29999999999998</v>
      </c>
      <c r="R77" s="50">
        <f t="shared" si="21"/>
        <v>93.1</v>
      </c>
      <c r="S77" s="50">
        <f t="shared" si="21"/>
        <v>105.5</v>
      </c>
      <c r="T77" s="50">
        <f t="shared" si="21"/>
        <v>225.2</v>
      </c>
      <c r="U77" s="50">
        <f>R77+S77+T77</f>
        <v>423.79999999999995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-940370.6999999998</v>
      </c>
      <c r="D79" s="50">
        <f aca="true" t="shared" si="22" ref="D79:D86">H79+L79+Q79+U79</f>
        <v>-1044925.05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4"/>
        <v>-233863.81</v>
      </c>
      <c r="I79" s="50">
        <f>I80+I81+I82+I83+I84+I85</f>
        <v>-99116.6</v>
      </c>
      <c r="J79" s="50">
        <f>J81+J82+J83+J84+J80+J85</f>
        <v>-83654.6</v>
      </c>
      <c r="K79" s="50">
        <f>K81+K82+K83+K84+K80+K85</f>
        <v>-68970.36</v>
      </c>
      <c r="L79" s="50">
        <f t="shared" si="15"/>
        <v>-251741.56</v>
      </c>
      <c r="M79" s="50">
        <f>M81+M82+M83+M84+M80+M85</f>
        <v>-82215.88</v>
      </c>
      <c r="N79" s="50">
        <f>N81+N82+N83+N84+N80+N85</f>
        <v>-152175.49999999997</v>
      </c>
      <c r="O79" s="50">
        <f>O81+O82+O83+O84+O80+O85+O86</f>
        <v>-71424.5</v>
      </c>
      <c r="P79" s="50"/>
      <c r="Q79" s="50">
        <f t="shared" si="16"/>
        <v>-305815.88</v>
      </c>
      <c r="R79" s="50">
        <f>R81+R82+R83+R84+R80+R85</f>
        <v>-101705.2</v>
      </c>
      <c r="S79" s="50">
        <f>S81+S82+S83+S84+S80+S85</f>
        <v>-53570.200000000004</v>
      </c>
      <c r="T79" s="50">
        <f>T81+T82+T83+T84+T80+T85</f>
        <v>-98228.4</v>
      </c>
      <c r="U79" s="50">
        <f t="shared" si="17"/>
        <v>-253503.8</v>
      </c>
      <c r="V79" s="37"/>
    </row>
    <row r="80" spans="1:22" s="38" customFormat="1" ht="33" customHeight="1">
      <c r="A80" s="36" t="s">
        <v>83</v>
      </c>
      <c r="B80" s="43"/>
      <c r="C80" s="49">
        <v>-204306.6</v>
      </c>
      <c r="D80" s="49">
        <f t="shared" si="22"/>
        <v>-204306.59999999998</v>
      </c>
      <c r="E80" s="52">
        <v>-22780</v>
      </c>
      <c r="F80" s="52">
        <v>-8040.1</v>
      </c>
      <c r="G80" s="52">
        <v>-26258.3</v>
      </c>
      <c r="H80" s="50">
        <f t="shared" si="14"/>
        <v>-57078.399999999994</v>
      </c>
      <c r="I80" s="49">
        <v>-35405.5</v>
      </c>
      <c r="J80" s="49">
        <v>-15199</v>
      </c>
      <c r="K80" s="49">
        <v>-16089</v>
      </c>
      <c r="L80" s="50">
        <f t="shared" si="15"/>
        <v>-66693.5</v>
      </c>
      <c r="M80" s="49">
        <v>-16879.8</v>
      </c>
      <c r="N80" s="49">
        <v>-2850.9</v>
      </c>
      <c r="O80" s="49">
        <v>-15202</v>
      </c>
      <c r="P80" s="49"/>
      <c r="Q80" s="50">
        <f t="shared" si="16"/>
        <v>-34932.7</v>
      </c>
      <c r="R80" s="49">
        <v>-15200</v>
      </c>
      <c r="S80" s="49">
        <v>-15200</v>
      </c>
      <c r="T80" s="49">
        <v>-15202</v>
      </c>
      <c r="U80" s="50">
        <f t="shared" si="17"/>
        <v>-45602</v>
      </c>
      <c r="V80" s="37"/>
    </row>
    <row r="81" spans="1:22" s="38" customFormat="1" ht="38.25" customHeight="1">
      <c r="A81" s="36" t="s">
        <v>83</v>
      </c>
      <c r="B81" s="44"/>
      <c r="C81" s="50">
        <v>-221253</v>
      </c>
      <c r="D81" s="50">
        <f t="shared" si="22"/>
        <v>-221253</v>
      </c>
      <c r="E81" s="50">
        <v>-10671.2</v>
      </c>
      <c r="F81" s="50">
        <v>-18452.5</v>
      </c>
      <c r="G81" s="50">
        <v>-18765.9</v>
      </c>
      <c r="H81" s="50">
        <f t="shared" si="14"/>
        <v>-47889.600000000006</v>
      </c>
      <c r="I81" s="50">
        <v>-22234.1</v>
      </c>
      <c r="J81" s="50">
        <v>-16015.8</v>
      </c>
      <c r="K81" s="50">
        <v>-17492.1</v>
      </c>
      <c r="L81" s="50">
        <f t="shared" si="15"/>
        <v>-55741.99999999999</v>
      </c>
      <c r="M81" s="50">
        <v>-20179.2</v>
      </c>
      <c r="N81" s="50">
        <v>-10976.2</v>
      </c>
      <c r="O81" s="50">
        <v>-16594</v>
      </c>
      <c r="P81" s="50"/>
      <c r="Q81" s="50">
        <f t="shared" si="16"/>
        <v>-47749.4</v>
      </c>
      <c r="R81" s="50">
        <v>-22065</v>
      </c>
      <c r="S81" s="50">
        <v>-17264</v>
      </c>
      <c r="T81" s="50">
        <v>-30543</v>
      </c>
      <c r="U81" s="50">
        <f t="shared" si="17"/>
        <v>-69872</v>
      </c>
      <c r="V81" s="37"/>
    </row>
    <row r="82" spans="1:22" s="38" customFormat="1" ht="37.5" customHeight="1">
      <c r="A82" s="36" t="s">
        <v>84</v>
      </c>
      <c r="B82" s="44"/>
      <c r="C82" s="50">
        <v>-109529.2</v>
      </c>
      <c r="D82" s="50">
        <f t="shared" si="22"/>
        <v>-182593.6</v>
      </c>
      <c r="E82" s="50">
        <v>-1640.9</v>
      </c>
      <c r="F82" s="50">
        <v>-2731.7</v>
      </c>
      <c r="G82" s="50">
        <v>-6502.3</v>
      </c>
      <c r="H82" s="50">
        <f t="shared" si="14"/>
        <v>-10874.900000000001</v>
      </c>
      <c r="I82" s="50">
        <v>-6083.4</v>
      </c>
      <c r="J82" s="50">
        <v>-4414.5</v>
      </c>
      <c r="K82" s="50">
        <v>-8323.5</v>
      </c>
      <c r="L82" s="50">
        <f t="shared" si="15"/>
        <v>-18821.4</v>
      </c>
      <c r="M82" s="50">
        <v>-17178.6</v>
      </c>
      <c r="N82" s="50">
        <v>-112872.4</v>
      </c>
      <c r="O82" s="50">
        <v>-5041.2</v>
      </c>
      <c r="P82" s="50"/>
      <c r="Q82" s="50">
        <f t="shared" si="16"/>
        <v>-135092.2</v>
      </c>
      <c r="R82" s="50">
        <v>-2181.2</v>
      </c>
      <c r="S82" s="50">
        <v>-2321.2</v>
      </c>
      <c r="T82" s="50">
        <v>-13302.7</v>
      </c>
      <c r="U82" s="50">
        <f t="shared" si="17"/>
        <v>-17805.1</v>
      </c>
      <c r="V82" s="37"/>
    </row>
    <row r="83" spans="1:22" s="38" customFormat="1" ht="35.25" customHeight="1">
      <c r="A83" s="36" t="s">
        <v>85</v>
      </c>
      <c r="B83" s="44"/>
      <c r="C83" s="50">
        <v>-291779.8</v>
      </c>
      <c r="D83" s="50">
        <f t="shared" si="22"/>
        <v>-291779.74999999994</v>
      </c>
      <c r="E83" s="50">
        <v>-22827.1</v>
      </c>
      <c r="F83" s="50">
        <v>-27979.33</v>
      </c>
      <c r="G83" s="50">
        <v>-47680.28</v>
      </c>
      <c r="H83" s="53">
        <f t="shared" si="14"/>
        <v>-98486.70999999999</v>
      </c>
      <c r="I83" s="50">
        <v>-27697.5</v>
      </c>
      <c r="J83" s="50">
        <v>-44420</v>
      </c>
      <c r="K83" s="50">
        <v>-21144.96</v>
      </c>
      <c r="L83" s="50">
        <f>I83+J83+K83</f>
        <v>-93262.45999999999</v>
      </c>
      <c r="M83" s="50">
        <v>-20887.28</v>
      </c>
      <c r="N83" s="50">
        <v>-15647.1</v>
      </c>
      <c r="O83" s="50">
        <v>-26834.1</v>
      </c>
      <c r="P83" s="50"/>
      <c r="Q83" s="50">
        <f t="shared" si="16"/>
        <v>-63368.479999999996</v>
      </c>
      <c r="R83" s="50">
        <v>-23596.5</v>
      </c>
      <c r="S83" s="50">
        <v>-12995.6</v>
      </c>
      <c r="T83" s="50">
        <v>-70</v>
      </c>
      <c r="U83" s="50">
        <f t="shared" si="17"/>
        <v>-36662.1</v>
      </c>
      <c r="V83" s="37"/>
    </row>
    <row r="84" spans="1:22" s="38" customFormat="1" ht="35.25" customHeight="1">
      <c r="A84" s="36" t="s">
        <v>86</v>
      </c>
      <c r="B84" s="44"/>
      <c r="C84" s="50">
        <v>-113178.1</v>
      </c>
      <c r="D84" s="50">
        <f t="shared" si="22"/>
        <v>-144668.1</v>
      </c>
      <c r="E84" s="50">
        <v>-1297.7</v>
      </c>
      <c r="F84" s="50">
        <v>-8502.9</v>
      </c>
      <c r="G84" s="50">
        <v>-9409.6</v>
      </c>
      <c r="H84" s="50">
        <f t="shared" si="14"/>
        <v>-19210.2</v>
      </c>
      <c r="I84" s="50">
        <v>-7696.1</v>
      </c>
      <c r="J84" s="50">
        <v>-3605.3</v>
      </c>
      <c r="K84" s="50">
        <v>-5920.8</v>
      </c>
      <c r="L84" s="50">
        <f t="shared" si="15"/>
        <v>-17222.2</v>
      </c>
      <c r="M84" s="50">
        <v>-7091</v>
      </c>
      <c r="N84" s="50">
        <v>-9828.9</v>
      </c>
      <c r="O84" s="50">
        <v>-7753.2</v>
      </c>
      <c r="P84" s="50"/>
      <c r="Q84" s="50">
        <f t="shared" si="16"/>
        <v>-24673.100000000002</v>
      </c>
      <c r="R84" s="50">
        <v>-38662.5</v>
      </c>
      <c r="S84" s="50">
        <v>-5789.4</v>
      </c>
      <c r="T84" s="50">
        <v>-39110.7</v>
      </c>
      <c r="U84" s="50">
        <f>R84+S84+T84</f>
        <v>-83562.6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951972.4</v>
      </c>
      <c r="D91" s="50">
        <f aca="true" t="shared" si="27" ref="D91:D97">H91+L91+Q91+U91</f>
        <v>1056526.8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3"/>
        <v>178698.78999999998</v>
      </c>
      <c r="I91" s="50">
        <f>I92+I93+I94+I95+I96</f>
        <v>99858.61</v>
      </c>
      <c r="J91" s="50">
        <f>J92+J93+J94+J95+J96</f>
        <v>41943.46</v>
      </c>
      <c r="K91" s="50">
        <f>K92+K93+K94+K95+K96</f>
        <v>91512.9</v>
      </c>
      <c r="L91" s="50">
        <f t="shared" si="24"/>
        <v>233314.97</v>
      </c>
      <c r="M91" s="50">
        <f>M92+M93+M94+M95+M96+M97</f>
        <v>78503.87000000001</v>
      </c>
      <c r="N91" s="50">
        <f>N92+N93+N94+N95+N96</f>
        <v>251866.67</v>
      </c>
      <c r="O91" s="50">
        <f>O92+O93+O94+O95+O96+O97</f>
        <v>68222.20000000001</v>
      </c>
      <c r="P91" s="50"/>
      <c r="Q91" s="50">
        <f t="shared" si="25"/>
        <v>398592.74000000005</v>
      </c>
      <c r="R91" s="50">
        <f>R92+R93+R94+R95+R96</f>
        <v>104491</v>
      </c>
      <c r="S91" s="50">
        <f>S92+S93+S94+S95+S96</f>
        <v>67506.7</v>
      </c>
      <c r="T91" s="50">
        <f>T92+T93+T94+T95+T96</f>
        <v>73922.59999999999</v>
      </c>
      <c r="U91" s="50">
        <f t="shared" si="26"/>
        <v>245920.3</v>
      </c>
      <c r="V91" s="37"/>
    </row>
    <row r="92" spans="1:22" s="38" customFormat="1" ht="35.25" customHeight="1">
      <c r="A92" s="36" t="s">
        <v>83</v>
      </c>
      <c r="B92" s="44"/>
      <c r="C92" s="50">
        <v>57433.6</v>
      </c>
      <c r="D92" s="50">
        <f t="shared" si="27"/>
        <v>57433.600000000006</v>
      </c>
      <c r="E92" s="50">
        <v>2653.1</v>
      </c>
      <c r="F92" s="50">
        <v>4354.1</v>
      </c>
      <c r="G92" s="50">
        <v>7190.7</v>
      </c>
      <c r="H92" s="50">
        <f t="shared" si="23"/>
        <v>14197.900000000001</v>
      </c>
      <c r="I92" s="50">
        <v>6354.9</v>
      </c>
      <c r="J92" s="50">
        <v>4400.9</v>
      </c>
      <c r="K92" s="50">
        <v>4080.3</v>
      </c>
      <c r="L92" s="50">
        <f>I92+J92+K92</f>
        <v>14836.099999999999</v>
      </c>
      <c r="M92" s="50">
        <v>4277.6</v>
      </c>
      <c r="N92" s="50">
        <v>5189.8</v>
      </c>
      <c r="O92" s="50">
        <v>4732.9</v>
      </c>
      <c r="P92" s="50"/>
      <c r="Q92" s="50">
        <f t="shared" si="25"/>
        <v>14200.300000000001</v>
      </c>
      <c r="R92" s="50">
        <v>4733.8</v>
      </c>
      <c r="S92" s="50">
        <v>4732.8</v>
      </c>
      <c r="T92" s="50">
        <v>4732.7</v>
      </c>
      <c r="U92" s="50">
        <f t="shared" si="26"/>
        <v>14199.3</v>
      </c>
      <c r="V92" s="37"/>
    </row>
    <row r="93" spans="1:22" s="38" customFormat="1" ht="36.75" customHeight="1">
      <c r="A93" s="36" t="s">
        <v>84</v>
      </c>
      <c r="B93" s="44"/>
      <c r="C93" s="50">
        <v>190167.1</v>
      </c>
      <c r="D93" s="50">
        <f t="shared" si="27"/>
        <v>263216.5</v>
      </c>
      <c r="E93" s="50">
        <v>2432.1</v>
      </c>
      <c r="F93" s="50">
        <v>8493.7</v>
      </c>
      <c r="G93" s="50">
        <v>11209.9</v>
      </c>
      <c r="H93" s="50">
        <f t="shared" si="23"/>
        <v>22135.7</v>
      </c>
      <c r="I93" s="50">
        <v>12696.9</v>
      </c>
      <c r="J93" s="50">
        <v>5210.7</v>
      </c>
      <c r="K93" s="50">
        <v>12655.8</v>
      </c>
      <c r="L93" s="50">
        <f>I93+J93+K93</f>
        <v>30563.399999999998</v>
      </c>
      <c r="M93" s="50">
        <v>25894.3</v>
      </c>
      <c r="N93" s="50">
        <v>125095</v>
      </c>
      <c r="O93" s="50">
        <v>11982</v>
      </c>
      <c r="P93" s="50"/>
      <c r="Q93" s="50">
        <f t="shared" si="25"/>
        <v>162971.3</v>
      </c>
      <c r="R93" s="50">
        <v>14633.3</v>
      </c>
      <c r="S93" s="50">
        <v>21083.8</v>
      </c>
      <c r="T93" s="50">
        <v>11829</v>
      </c>
      <c r="U93" s="50">
        <f t="shared" si="26"/>
        <v>47546.1</v>
      </c>
      <c r="V93" s="37"/>
    </row>
    <row r="94" spans="1:22" s="38" customFormat="1" ht="39" customHeight="1">
      <c r="A94" s="36" t="s">
        <v>85</v>
      </c>
      <c r="B94" s="44"/>
      <c r="C94" s="50">
        <v>549593.6</v>
      </c>
      <c r="D94" s="50">
        <f t="shared" si="27"/>
        <v>549608.6</v>
      </c>
      <c r="E94" s="50">
        <v>18046.62</v>
      </c>
      <c r="F94" s="50">
        <v>49369.93</v>
      </c>
      <c r="G94" s="50">
        <v>46919.04</v>
      </c>
      <c r="H94" s="50">
        <f t="shared" si="23"/>
        <v>114335.59</v>
      </c>
      <c r="I94" s="50">
        <v>68199.91</v>
      </c>
      <c r="J94" s="50">
        <v>27313.46</v>
      </c>
      <c r="K94" s="50">
        <v>64305.9</v>
      </c>
      <c r="L94" s="50">
        <f t="shared" si="24"/>
        <v>159819.27</v>
      </c>
      <c r="M94" s="50">
        <v>39646.87</v>
      </c>
      <c r="N94" s="50">
        <v>106609.17</v>
      </c>
      <c r="O94" s="50">
        <v>42740.6</v>
      </c>
      <c r="P94" s="50"/>
      <c r="Q94" s="50">
        <f t="shared" si="25"/>
        <v>188996.64</v>
      </c>
      <c r="R94" s="50">
        <v>39929.6</v>
      </c>
      <c r="S94" s="50">
        <v>32703</v>
      </c>
      <c r="T94" s="50">
        <v>13824.5</v>
      </c>
      <c r="U94" s="50">
        <f t="shared" si="26"/>
        <v>86457.1</v>
      </c>
      <c r="V94" s="37"/>
    </row>
    <row r="95" spans="1:22" s="38" customFormat="1" ht="38.25" customHeight="1">
      <c r="A95" s="36" t="s">
        <v>86</v>
      </c>
      <c r="B95" s="44"/>
      <c r="C95" s="50">
        <v>153455.1</v>
      </c>
      <c r="D95" s="50">
        <f t="shared" si="27"/>
        <v>184945.09999999998</v>
      </c>
      <c r="E95" s="50">
        <v>4202.2</v>
      </c>
      <c r="F95" s="50">
        <v>11542.8</v>
      </c>
      <c r="G95" s="50">
        <v>12040.3</v>
      </c>
      <c r="H95" s="50">
        <f t="shared" si="23"/>
        <v>27785.3</v>
      </c>
      <c r="I95" s="50">
        <v>12422.7</v>
      </c>
      <c r="J95" s="50">
        <v>4927.5</v>
      </c>
      <c r="K95" s="50">
        <v>10332.4</v>
      </c>
      <c r="L95" s="50">
        <f t="shared" si="24"/>
        <v>27682.6</v>
      </c>
      <c r="M95" s="50">
        <v>8595</v>
      </c>
      <c r="N95" s="50">
        <v>14925.6</v>
      </c>
      <c r="O95" s="50">
        <v>8662.6</v>
      </c>
      <c r="P95" s="50"/>
      <c r="Q95" s="50">
        <f t="shared" si="25"/>
        <v>32183.199999999997</v>
      </c>
      <c r="R95" s="50">
        <v>45101.2</v>
      </c>
      <c r="S95" s="50">
        <v>8881.6</v>
      </c>
      <c r="T95" s="50">
        <v>43311.2</v>
      </c>
      <c r="U95" s="50">
        <f t="shared" si="26"/>
        <v>97294</v>
      </c>
      <c r="V95" s="37"/>
    </row>
    <row r="96" spans="1:22" s="38" customFormat="1" ht="26.25" customHeight="1">
      <c r="A96" s="36" t="s">
        <v>101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184.2</v>
      </c>
      <c r="J96" s="50">
        <v>90.9</v>
      </c>
      <c r="K96" s="50">
        <v>138.5</v>
      </c>
      <c r="L96" s="50">
        <f>I96+J96+K96</f>
        <v>413.6</v>
      </c>
      <c r="M96" s="50">
        <v>90.1</v>
      </c>
      <c r="N96" s="50">
        <v>47.1</v>
      </c>
      <c r="O96" s="50">
        <v>104.1</v>
      </c>
      <c r="P96" s="50"/>
      <c r="Q96" s="50">
        <f>M96+N96+O96</f>
        <v>241.29999999999998</v>
      </c>
      <c r="R96" s="50">
        <v>93.1</v>
      </c>
      <c r="S96" s="50">
        <v>105.5</v>
      </c>
      <c r="T96" s="50">
        <v>225.2</v>
      </c>
      <c r="U96" s="50">
        <f>R96+S96+T96</f>
        <v>423.79999999999995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2.3283064365386963E-10</v>
      </c>
      <c r="D101" s="50">
        <f>D70+(D79+D91)</f>
        <v>2.3283064365386963E-10</v>
      </c>
      <c r="E101" s="50">
        <f aca="true" t="shared" si="28" ref="E101:K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-1.4551915228366852E-11</v>
      </c>
      <c r="J101" s="50">
        <f t="shared" si="28"/>
        <v>0</v>
      </c>
      <c r="K101" s="50">
        <f t="shared" si="28"/>
        <v>0</v>
      </c>
      <c r="L101" s="50">
        <f>I101++J101+K101</f>
        <v>-1.4551915228366852E-11</v>
      </c>
      <c r="M101" s="50">
        <f>M70+M79+M91</f>
        <v>0</v>
      </c>
      <c r="N101" s="50">
        <f>N70+N79+N91</f>
        <v>0</v>
      </c>
      <c r="O101" s="50">
        <f>O70+O79+O91</f>
        <v>0</v>
      </c>
      <c r="P101" s="50">
        <f>P70+P79-P91</f>
        <v>791421.25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11601.7</v>
      </c>
      <c r="D102" s="50">
        <v>11601.7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71950.20999999999</v>
      </c>
      <c r="K102" s="50">
        <f>J103</f>
        <v>113661.35</v>
      </c>
      <c r="L102" s="50">
        <f>I102</f>
        <v>72692.22</v>
      </c>
      <c r="M102" s="50">
        <f>L103</f>
        <v>91118.81000000001</v>
      </c>
      <c r="N102" s="50">
        <f>M103</f>
        <v>94830.82000000002</v>
      </c>
      <c r="O102" s="50">
        <f>N103</f>
        <v>-4860.349999999962</v>
      </c>
      <c r="P102" s="50"/>
      <c r="Q102" s="50">
        <f>M102</f>
        <v>91118.81000000001</v>
      </c>
      <c r="R102" s="50">
        <f>Q103</f>
        <v>-1658.0499999999593</v>
      </c>
      <c r="S102" s="50">
        <f>R103</f>
        <v>-4443.849999999948</v>
      </c>
      <c r="T102" s="50">
        <f>S103</f>
        <v>-18380.34999999994</v>
      </c>
      <c r="U102" s="50">
        <f>R102</f>
        <v>-1658.0499999999593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v>0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71950.20999999999</v>
      </c>
      <c r="J103" s="50">
        <f>J21-J37+(-J79)-J91+J102+J71</f>
        <v>113661.35</v>
      </c>
      <c r="K103" s="50">
        <f>K21-K37+(-K79)-K91+K102+K71</f>
        <v>91118.81000000001</v>
      </c>
      <c r="L103" s="50">
        <f>K103</f>
        <v>91118.81000000001</v>
      </c>
      <c r="M103" s="50">
        <f>M21-M37+(-M79)-M91+M102+M71</f>
        <v>94830.82000000002</v>
      </c>
      <c r="N103" s="50">
        <f>N21-N37+(-N79)-N91+N102+N71</f>
        <v>-4860.349999999962</v>
      </c>
      <c r="O103" s="50">
        <f>O21-O37+(-O79)-O91+O102+O71</f>
        <v>-1658.0499999999593</v>
      </c>
      <c r="P103" s="50"/>
      <c r="Q103" s="50">
        <f>O103</f>
        <v>-1658.0499999999593</v>
      </c>
      <c r="R103" s="50">
        <f>R21-R37+(-R79)-R91+R102+R71</f>
        <v>-4443.849999999948</v>
      </c>
      <c r="S103" s="50">
        <f>S21-S37+(-S79)-S91+S102+S71</f>
        <v>-18380.34999999994</v>
      </c>
      <c r="T103" s="50">
        <f>T21-T37+(-T79)-T91+T102+T71</f>
        <v>5925.450000000063</v>
      </c>
      <c r="U103" s="50">
        <f>T103</f>
        <v>5925.450000000063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9" ref="D104:Q104">D102-D103</f>
        <v>11601.7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-31260.040000000008</v>
      </c>
      <c r="H104" s="50">
        <f t="shared" si="29"/>
        <v>-55165.020000000004</v>
      </c>
      <c r="I104" s="50">
        <f t="shared" si="29"/>
        <v>742.0100000000093</v>
      </c>
      <c r="J104" s="50">
        <f t="shared" si="29"/>
        <v>-41711.140000000014</v>
      </c>
      <c r="K104" s="50">
        <f t="shared" si="29"/>
        <v>22542.539999999994</v>
      </c>
      <c r="L104" s="50">
        <f t="shared" si="29"/>
        <v>-18426.59000000001</v>
      </c>
      <c r="M104" s="50">
        <f t="shared" si="29"/>
        <v>-3712.0100000000093</v>
      </c>
      <c r="N104" s="50">
        <f t="shared" si="29"/>
        <v>99691.16999999998</v>
      </c>
      <c r="O104" s="50">
        <f t="shared" si="29"/>
        <v>-3202.300000000003</v>
      </c>
      <c r="P104" s="50">
        <f t="shared" si="29"/>
        <v>0</v>
      </c>
      <c r="Q104" s="50">
        <f t="shared" si="29"/>
        <v>92776.85999999997</v>
      </c>
      <c r="R104" s="50">
        <f>R102-R103</f>
        <v>2785.7999999999884</v>
      </c>
      <c r="S104" s="50">
        <f>S102-S103</f>
        <v>13936.499999999993</v>
      </c>
      <c r="T104" s="50">
        <f>T102-T103</f>
        <v>-24305.800000000003</v>
      </c>
      <c r="U104" s="50">
        <f>U102-U103</f>
        <v>-7583.500000000022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2021-08-05T06:56:19Z</cp:lastPrinted>
  <dcterms:created xsi:type="dcterms:W3CDTF">2011-02-18T08:58:48Z</dcterms:created>
  <dcterms:modified xsi:type="dcterms:W3CDTF">2021-08-05T07:00:35Z</dcterms:modified>
  <cp:category/>
  <cp:version/>
  <cp:contentType/>
  <cp:contentStatus/>
</cp:coreProperties>
</file>