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<sst xmlns="http://schemas.openxmlformats.org/spreadsheetml/2006/main" count="115" uniqueCount="100">
  <si>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</si>
  <si>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мая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</si>
  <si>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</si>
  <si>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</si>
  <si>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</si>
  <si>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</si>
  <si>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</si>
  <si>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</si>
  <si>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</si>
  <si>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</si>
  <si>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</si>
  <si>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</si>
  <si>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</si>
  <si>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</si>
  <si>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</si>
  <si>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</si>
  <si>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</si>
  <si>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</si>
  <si>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</si>
  <si>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</si>
  <si>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</si>
  <si>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</si>
  <si>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</si>
  <si>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</si>
  <si>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</si>
  <si>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</si>
  <si>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</si>
  <si>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</si>
  <si>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</si>
  <si>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</si>
  <si>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</si>
  <si>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</si>
  <si>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</si>
  <si>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</si>
  <si>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</si>
  <si>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</si>
  <si>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</si>
  <si>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</si>
  <si>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</si>
  <si>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</si>
  <si>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</si>
  <si>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</si>
  <si>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</si>
  <si>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</si>
  <si>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</si>
  <si>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</si>
  <si>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</si>
  <si>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</si>
  <si>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</si>
  <si>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</si>
  <si>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</si>
  <si>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</si>
  <si>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</si>
  <si>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</si>
  <si>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</si>
  <si>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</si>
  <si>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</si>
  <si>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</si>
  <si>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</si>
  <si>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</si>
  <si>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</si>
  <si>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</si>
  <si>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</si>
  <si>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</si>
  <si>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</si>
  <si>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</si>
  <si>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</si>
  <si>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</si>
  <si>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</si>
  <si>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</si>
  <si>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</si>
  <si>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</si>
  <si>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</si>
  <si>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</si>
  <si>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</si>
  <si>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</si>
  <si>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</si>
  <si>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</si>
  <si>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</si>
  <si>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</si>
  <si>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</si>
  <si>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</si>
  <si>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</si>
  <si>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</si>
  <si>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</si>
  <si>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</si>
  <si>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</si>
  <si>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</si>
  <si>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</si>
  <si>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</si>
  <si>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</si>
  <si>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</si>
  <si>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</si>
  <si>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</si>
  <si>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</si>
  <si>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</si>
  <si>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</si>
  <si>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</si>
  <si>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И.о. начальника отдела по составлению и организации исполнения бюджета городского поселения  финансового управления</t>
  </si>
  <si>
    <t>А.Э. Горнакова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</si>
</sst>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80" zoomScaleNormal="80" workbookViewId="0" topLeftCell="A1">
      <selection activeCell="A3" sqref="A3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190138.3</v>
      </c>
      <c r="D11" s="20">
        <f>H11+L11+Q11+U11</f>
        <v>190938.30000000002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7728.8</v>
      </c>
      <c r="K11" s="20">
        <f>K13+K16</f>
        <v>12095.3</v>
      </c>
      <c r="L11" s="20">
        <f>L13+L16</f>
        <v>33451.3</v>
      </c>
      <c r="M11" s="20">
        <f>M13+M16</f>
        <v>12930</v>
      </c>
      <c r="N11" s="20">
        <f>N13+N16</f>
        <v>43611.3</v>
      </c>
      <c r="O11" s="20">
        <f>O13+O16</f>
        <v>17597.3</v>
      </c>
      <c r="P11" s="20">
        <f>P13+P16</f>
        <v>0</v>
      </c>
      <c r="Q11" s="20">
        <f>Q13+Q16</f>
        <v>74138.6</v>
      </c>
      <c r="R11" s="20">
        <f>R13+R16</f>
        <v>20680</v>
      </c>
      <c r="S11" s="20">
        <f>S13+S16</f>
        <v>15708.9</v>
      </c>
      <c r="T11" s="20">
        <f>T13+T16</f>
        <v>16455.7</v>
      </c>
      <c r="U11" s="20">
        <f>U13+U16</f>
        <v>52844.6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4195.3</v>
      </c>
      <c r="K13" s="22">
        <f>K14+K15</f>
        <v>5201.7</v>
      </c>
      <c r="L13" s="22">
        <f>L14+L15</f>
        <v>15997.4</v>
      </c>
      <c r="M13" s="22">
        <f>M14+M15</f>
        <v>8027</v>
      </c>
      <c r="N13" s="22">
        <f>N14+N15</f>
        <v>3804</v>
      </c>
      <c r="O13" s="22">
        <f>O14+O15</f>
        <v>4261</v>
      </c>
      <c r="P13" s="22">
        <f>P14+P15</f>
        <v>0</v>
      </c>
      <c r="Q13" s="22">
        <f>Q14+Q15</f>
        <v>16092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31.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706</v>
      </c>
      <c r="J14" s="23">
        <v>1167.4</v>
      </c>
      <c r="K14" s="23">
        <v>885.5</v>
      </c>
      <c r="L14" s="23">
        <f aca="true" t="shared" si="3" ref="L14:L15">I14+J14+K14</f>
        <v>2758.9</v>
      </c>
      <c r="M14" s="23">
        <v>670</v>
      </c>
      <c r="N14" s="23">
        <v>620</v>
      </c>
      <c r="O14" s="23">
        <v>1046</v>
      </c>
      <c r="P14" s="23"/>
      <c r="Q14" s="23">
        <f aca="true" t="shared" si="4" ref="Q14:Q15">M14+N14+O14</f>
        <v>2336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5.7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5894.4</v>
      </c>
      <c r="J15" s="23">
        <v>3027.9</v>
      </c>
      <c r="K15" s="23">
        <v>4316.2</v>
      </c>
      <c r="L15" s="23">
        <f t="shared" si="3"/>
        <v>13238.5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31.5">
      <c r="A16" s="25" t="s">
        <v>54</v>
      </c>
      <c r="B16" s="26" t="s">
        <v>55</v>
      </c>
      <c r="C16" s="22">
        <f>C17+C18</f>
        <v>105413.29999999999</v>
      </c>
      <c r="D16" s="22">
        <f>D18+D17</f>
        <v>106213.29999999999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3533.5</v>
      </c>
      <c r="K16" s="22">
        <f>K18+K17</f>
        <v>6893.6</v>
      </c>
      <c r="L16" s="22">
        <f>L18+L17</f>
        <v>17453.9</v>
      </c>
      <c r="M16" s="22">
        <f>M18+M17</f>
        <v>4903</v>
      </c>
      <c r="N16" s="22">
        <f>N18+N17</f>
        <v>39807.3</v>
      </c>
      <c r="O16" s="22">
        <f>O18+O17</f>
        <v>13336.3</v>
      </c>
      <c r="P16" s="22">
        <f>P18+P17</f>
        <v>0</v>
      </c>
      <c r="Q16" s="22">
        <f>Q18+Q17</f>
        <v>58046.6</v>
      </c>
      <c r="R16" s="22">
        <f>R18+R17</f>
        <v>7928</v>
      </c>
      <c r="S16" s="22">
        <f>S18+S17</f>
        <v>3276.9</v>
      </c>
      <c r="T16" s="22">
        <f>T18+T17</f>
        <v>4338.7</v>
      </c>
      <c r="U16" s="22">
        <f>U18+U17</f>
        <v>15543.6</v>
      </c>
      <c r="V16" s="8"/>
      <c r="W16" s="4"/>
    </row>
    <row r="17" spans="1:23" ht="31.5">
      <c r="A17" s="25" t="s">
        <v>52</v>
      </c>
      <c r="B17" s="26"/>
      <c r="C17" s="23">
        <f>D17</f>
        <v>48510.8</v>
      </c>
      <c r="D17" s="23">
        <f aca="true" t="shared" si="6" ref="D17:D18">H17+L17+Q17+U17</f>
        <v>48510.8</v>
      </c>
      <c r="E17" s="23">
        <v>-644</v>
      </c>
      <c r="F17" s="23">
        <v>1047.6</v>
      </c>
      <c r="G17" s="23">
        <v>1047.6</v>
      </c>
      <c r="H17" s="23">
        <f aca="true" t="shared" si="7" ref="H17:H18">E17+F17+G17</f>
        <v>1451.1999999999998</v>
      </c>
      <c r="I17" s="23">
        <v>2095.2</v>
      </c>
      <c r="J17" s="23">
        <v>0</v>
      </c>
      <c r="K17" s="23">
        <v>3118.9</v>
      </c>
      <c r="L17" s="23">
        <f aca="true" t="shared" si="8" ref="L17:L18">I17+J17+K17</f>
        <v>5214.1</v>
      </c>
      <c r="M17" s="23">
        <v>1048</v>
      </c>
      <c r="N17" s="23">
        <v>32578</v>
      </c>
      <c r="O17" s="23">
        <v>1048</v>
      </c>
      <c r="P17" s="23"/>
      <c r="Q17" s="23">
        <f aca="true" t="shared" si="9" ref="Q17:Q18">M17+N17+O17</f>
        <v>34674</v>
      </c>
      <c r="R17" s="23">
        <v>4803.4</v>
      </c>
      <c r="S17" s="23">
        <v>1048</v>
      </c>
      <c r="T17" s="23">
        <v>1320.1</v>
      </c>
      <c r="U17" s="23">
        <f aca="true" t="shared" si="10" ref="U17:U18">R17+S17+T17</f>
        <v>7171.5</v>
      </c>
      <c r="V17" s="8"/>
      <c r="W17" s="4"/>
    </row>
    <row r="18" spans="1:23" ht="45.75">
      <c r="A18" s="25" t="s">
        <v>53</v>
      </c>
      <c r="B18" s="26"/>
      <c r="C18" s="23">
        <f>D18-800</f>
        <v>56902.49999999999</v>
      </c>
      <c r="D18" s="23">
        <f t="shared" si="6"/>
        <v>57702.49999999999</v>
      </c>
      <c r="E18" s="27">
        <v>1701</v>
      </c>
      <c r="F18" s="27">
        <v>4094.6</v>
      </c>
      <c r="G18" s="27">
        <v>7922.4</v>
      </c>
      <c r="H18" s="23">
        <f t="shared" si="7"/>
        <v>13718</v>
      </c>
      <c r="I18" s="23">
        <v>4931.6</v>
      </c>
      <c r="J18" s="23">
        <v>3533.5</v>
      </c>
      <c r="K18" s="23">
        <v>3774.7</v>
      </c>
      <c r="L18" s="23">
        <f t="shared" si="8"/>
        <v>12239.8</v>
      </c>
      <c r="M18" s="23">
        <v>3855</v>
      </c>
      <c r="N18" s="23">
        <v>7229.3</v>
      </c>
      <c r="O18" s="23">
        <v>12288.3</v>
      </c>
      <c r="P18" s="23"/>
      <c r="Q18" s="23">
        <f t="shared" si="9"/>
        <v>23372.6</v>
      </c>
      <c r="R18" s="23">
        <v>3124.6</v>
      </c>
      <c r="S18" s="23">
        <v>2228.9</v>
      </c>
      <c r="T18" s="23">
        <v>3018.6</v>
      </c>
      <c r="U18" s="23">
        <f t="shared" si="10"/>
        <v>8372.1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197385.30000000002</v>
      </c>
      <c r="D19" s="22">
        <f>D21+D23+D25+D27+D31+D29</f>
        <v>198185.30000000002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9833.3</v>
      </c>
      <c r="K19" s="22">
        <f>K21+K23+K25+K27+K31+K29</f>
        <v>15702.9</v>
      </c>
      <c r="L19" s="22">
        <f>L21+L23+L25+L27+L31+L29</f>
        <v>39998.6</v>
      </c>
      <c r="M19" s="22">
        <f>M21+M23+M25+M27+M31+M29</f>
        <v>12679.9</v>
      </c>
      <c r="N19" s="22">
        <f>N21+N23+N25+N27+N31+N29</f>
        <v>38599.8</v>
      </c>
      <c r="O19" s="22">
        <f>O21+O23+O25+O27+O31+O29</f>
        <v>16084</v>
      </c>
      <c r="P19" s="22">
        <f>P21+P23+P25+P27+P31+P29</f>
        <v>0</v>
      </c>
      <c r="Q19" s="22">
        <f>Q21+Q23+Q25+Q27+Q31+Q29</f>
        <v>67363.7</v>
      </c>
      <c r="R19" s="22">
        <f>R21+R23+R25+R27+R31+R29</f>
        <v>22013</v>
      </c>
      <c r="S19" s="22">
        <f>S21+S23+S25+S27+S31+S29</f>
        <v>17084.1</v>
      </c>
      <c r="T19" s="22">
        <f>T21+T23+T25+T27+T31+T29</f>
        <v>19998.1</v>
      </c>
      <c r="U19" s="22">
        <f>U21+U23+U25+U27+U31+U29</f>
        <v>59095.2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59527.8</v>
      </c>
      <c r="D23" s="22">
        <f>D24</f>
        <v>60327.8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5115.3</v>
      </c>
      <c r="K23" s="22">
        <f>K24</f>
        <v>6106</v>
      </c>
      <c r="L23" s="22">
        <f>L24</f>
        <v>18644.5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31.5">
      <c r="A24" s="25" t="s">
        <v>52</v>
      </c>
      <c r="B24" s="26"/>
      <c r="C24" s="23">
        <f>D24-800</f>
        <v>59527.8</v>
      </c>
      <c r="D24" s="23">
        <f>H24+L24+Q24+U24</f>
        <v>60327.8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5115.3</v>
      </c>
      <c r="K24" s="23">
        <v>6106</v>
      </c>
      <c r="L24" s="23">
        <f>I24+J24+K24</f>
        <v>18644.5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87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1.1</v>
      </c>
      <c r="T27" s="22">
        <f>T28</f>
        <v>0</v>
      </c>
      <c r="U27" s="22">
        <f>U28</f>
        <v>1.1</v>
      </c>
      <c r="V27" s="8"/>
      <c r="W27" s="4"/>
    </row>
    <row r="28" spans="1:23" ht="31.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1.1</v>
      </c>
      <c r="T28" s="23">
        <v>0</v>
      </c>
      <c r="U28" s="23">
        <f>R28+S28+T28</f>
        <v>1.1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8039.9</v>
      </c>
      <c r="D29" s="22">
        <f>D30</f>
        <v>8039.9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0</v>
      </c>
      <c r="L29" s="22">
        <f>L30</f>
        <v>1691.1</v>
      </c>
      <c r="M29" s="22">
        <f>M30</f>
        <v>1970.9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1970.9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31.5">
      <c r="A30" s="25" t="s">
        <v>52</v>
      </c>
      <c r="B30" s="26"/>
      <c r="C30" s="23">
        <f>D30</f>
        <v>8039.9</v>
      </c>
      <c r="D30" s="23">
        <f>H30+L30+Q30+U30</f>
        <v>8039.9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0</v>
      </c>
      <c r="L30" s="23">
        <f>I30+J30+K30</f>
        <v>1691.1</v>
      </c>
      <c r="M30" s="23">
        <v>1970.9</v>
      </c>
      <c r="N30" s="23">
        <v>0</v>
      </c>
      <c r="O30" s="23">
        <v>0</v>
      </c>
      <c r="P30" s="23">
        <f>P32</f>
        <v>0</v>
      </c>
      <c r="Q30" s="23">
        <f>M30+N30+O30</f>
        <v>1970.9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31.5">
      <c r="A31" s="25" t="s">
        <v>68</v>
      </c>
      <c r="B31" s="26" t="s">
        <v>69</v>
      </c>
      <c r="C31" s="22">
        <f>C32</f>
        <v>129813.6</v>
      </c>
      <c r="D31" s="22">
        <f>D32</f>
        <v>129813.6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4718</v>
      </c>
      <c r="K31" s="22">
        <f>K32</f>
        <v>9596.9</v>
      </c>
      <c r="L31" s="22">
        <f>L32</f>
        <v>19663</v>
      </c>
      <c r="M31" s="22">
        <f>M32</f>
        <v>5000</v>
      </c>
      <c r="N31" s="22">
        <f>N32</f>
        <v>34515.8</v>
      </c>
      <c r="O31" s="22">
        <f>O32</f>
        <v>12000</v>
      </c>
      <c r="P31" s="22">
        <f>P32</f>
        <v>0</v>
      </c>
      <c r="Q31" s="22">
        <f>Q32</f>
        <v>51515.8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31.5">
      <c r="A32" s="25" t="s">
        <v>52</v>
      </c>
      <c r="B32" s="26"/>
      <c r="C32" s="23">
        <f>D32</f>
        <v>129813.6</v>
      </c>
      <c r="D32" s="23">
        <f>H32+L32+Q32+U32</f>
        <v>129813.6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4718</v>
      </c>
      <c r="K32" s="23">
        <v>9596.9</v>
      </c>
      <c r="L32" s="23">
        <f>I32+J32+K32</f>
        <v>19663</v>
      </c>
      <c r="M32" s="29">
        <v>5000</v>
      </c>
      <c r="N32" s="23">
        <v>34515.8</v>
      </c>
      <c r="O32" s="23">
        <v>12000</v>
      </c>
      <c r="P32" s="23"/>
      <c r="Q32" s="23">
        <f>M32+N32+O32</f>
        <v>51515.8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-7247.000000000029</v>
      </c>
      <c r="D33" s="22">
        <f>D11-D19</f>
        <v>-7247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-2104.499999999999</v>
      </c>
      <c r="K33" s="22">
        <f>K11-K19</f>
        <v>-3607.6000000000004</v>
      </c>
      <c r="L33" s="22">
        <f>L11-L19</f>
        <v>-6547.299999999996</v>
      </c>
      <c r="M33" s="22">
        <f>M11-M19</f>
        <v>250.10000000000036</v>
      </c>
      <c r="N33" s="22">
        <f>N11-N19</f>
        <v>5011.5</v>
      </c>
      <c r="O33" s="22">
        <f>O11-O19</f>
        <v>1513.2999999999993</v>
      </c>
      <c r="P33" s="22">
        <f>P11-P19</f>
        <v>0</v>
      </c>
      <c r="Q33" s="22">
        <f>Q11-Q19</f>
        <v>6774.900000000009</v>
      </c>
      <c r="R33" s="22">
        <f>R11-R19</f>
        <v>-1333</v>
      </c>
      <c r="S33" s="22">
        <f>S11-S19</f>
        <v>-1375.199999999999</v>
      </c>
      <c r="T33" s="22">
        <f>T11-T19</f>
        <v>-3542.399999999998</v>
      </c>
      <c r="U33" s="22">
        <f>U11-U19</f>
        <v>-6250.5999999999985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7247.000000000029</v>
      </c>
      <c r="D34" s="22">
        <f>-D33</f>
        <v>7247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2104.499999999999</v>
      </c>
      <c r="K34" s="22">
        <f>-K33</f>
        <v>3607.6000000000004</v>
      </c>
      <c r="L34" s="22">
        <f>-L33</f>
        <v>6547.299999999996</v>
      </c>
      <c r="M34" s="22">
        <f>-M33</f>
        <v>-250.10000000000036</v>
      </c>
      <c r="N34" s="22">
        <f>-N33</f>
        <v>-5011.5</v>
      </c>
      <c r="O34" s="22">
        <f>-O33</f>
        <v>-1513.2999999999993</v>
      </c>
      <c r="P34" s="22">
        <f>-P33</f>
        <v>0</v>
      </c>
      <c r="Q34" s="22">
        <f>-Q33</f>
        <v>-6774.900000000009</v>
      </c>
      <c r="R34" s="22">
        <f>-R33</f>
        <v>1333</v>
      </c>
      <c r="S34" s="22">
        <f>-S33</f>
        <v>1375.199999999999</v>
      </c>
      <c r="T34" s="22">
        <f>-T33</f>
        <v>3542.399999999998</v>
      </c>
      <c r="U34" s="22">
        <f>-U33</f>
        <v>6250.5999999999985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133649.5</v>
      </c>
      <c r="D35" s="23">
        <f>-(D14+D17-(D22+D24+D26+D28+D32+D30))</f>
        <v>134449.5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8665.9</v>
      </c>
      <c r="K35" s="23">
        <f>-(K14+K17-(K22+K24+K26+K28+K32+K30))</f>
        <v>11698.5</v>
      </c>
      <c r="L35" s="23">
        <f>-(L14+L17-(L22+L24+L26+L28+L32+L30))</f>
        <v>32025.6</v>
      </c>
      <c r="M35" s="23">
        <f>-(M14+M17-(M22+M24+M26+M28+M32+M30))</f>
        <v>10961.9</v>
      </c>
      <c r="N35" s="23">
        <f>-(N14+N17-(N22+N24+N26+N28+N32+N30))</f>
        <v>5401.800000000003</v>
      </c>
      <c r="O35" s="23">
        <f>-(O14+O17-(O22+O24+O26+O28+O32+O30))</f>
        <v>13990</v>
      </c>
      <c r="P35" s="23">
        <f>-(P14+P17-(P22+P24+P26+P28+P32))</f>
        <v>0</v>
      </c>
      <c r="Q35" s="23">
        <f>-(Q14+Q17-(Q22+Q24+Q26+Q28+Q32+Q30))</f>
        <v>30353.699999999997</v>
      </c>
      <c r="R35" s="23">
        <f>-(R14+R17-(R22+R24+R26+R28+R32+R30))</f>
        <v>16276.6</v>
      </c>
      <c r="S35" s="23">
        <f>-(S14+S17-(S22+S24+S26+S28+S32+S30))</f>
        <v>13533.099999999999</v>
      </c>
      <c r="T35" s="23">
        <f>-(T14+T17-(T22+T24+T26+T28+T32+T30))</f>
        <v>15720.999999999998</v>
      </c>
      <c r="U35" s="23">
        <f>-(U14+U17-(U22+U24+U26+U28+U32+U30))</f>
        <v>45530.7</v>
      </c>
      <c r="V35" s="8"/>
      <c r="W35" s="4"/>
    </row>
    <row r="36" spans="1:23" ht="45.75">
      <c r="A36" s="25" t="s">
        <v>53</v>
      </c>
      <c r="B36" s="19"/>
      <c r="C36" s="23">
        <f>-(C15+C18-(0))</f>
        <v>-126402.5</v>
      </c>
      <c r="D36" s="23">
        <f>-(D15+D18-(0))</f>
        <v>-127202.5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-6561.4</v>
      </c>
      <c r="K36" s="23">
        <f>-(K15+K18-(0))</f>
        <v>-8090.9</v>
      </c>
      <c r="L36" s="23">
        <f>-(L15+L18-(0))</f>
        <v>-25478.3</v>
      </c>
      <c r="M36" s="23">
        <f>-(M15+M18-(0))</f>
        <v>-11212</v>
      </c>
      <c r="N36" s="23">
        <f>-(N15+N18-(0))</f>
        <v>-10413.3</v>
      </c>
      <c r="O36" s="23">
        <f>-(O15+O18-(0))</f>
        <v>-15503.3</v>
      </c>
      <c r="P36" s="23">
        <f>-(P15+P18-(0))</f>
        <v>0</v>
      </c>
      <c r="Q36" s="23">
        <f>-(Q15+Q18-(0))</f>
        <v>-37128.6</v>
      </c>
      <c r="R36" s="23">
        <f>-(R15+R18-(0))</f>
        <v>-14943.6</v>
      </c>
      <c r="S36" s="23">
        <f>-(S15+S18-(0))</f>
        <v>-12157.9</v>
      </c>
      <c r="T36" s="23">
        <f>-(T15+T18-(0))</f>
        <v>-12178.6</v>
      </c>
      <c r="U36" s="23">
        <f>-(U15+U18-(0))</f>
        <v>-39280.1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-190138.3</v>
      </c>
      <c r="D37" s="22">
        <f>-D11+D41</f>
        <v>-190938.30000000002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-7728.8</v>
      </c>
      <c r="K37" s="22">
        <f>-K11+K41</f>
        <v>-12095.3</v>
      </c>
      <c r="L37" s="22">
        <f>-L11+L41</f>
        <v>-33451.3</v>
      </c>
      <c r="M37" s="22">
        <f>-M11+M41</f>
        <v>-12930</v>
      </c>
      <c r="N37" s="22">
        <f>-N11+N41</f>
        <v>-43611.3</v>
      </c>
      <c r="O37" s="22">
        <f>-O11+O41</f>
        <v>-17597.3</v>
      </c>
      <c r="P37" s="22">
        <f>-P11</f>
        <v>0</v>
      </c>
      <c r="Q37" s="22">
        <f>-Q11+Q41</f>
        <v>-74138.6</v>
      </c>
      <c r="R37" s="22">
        <f>-R11+R41</f>
        <v>-20680</v>
      </c>
      <c r="S37" s="22">
        <f>-S11+S41</f>
        <v>-15708.9</v>
      </c>
      <c r="T37" s="22">
        <f>-T11+T41</f>
        <v>-16455.7</v>
      </c>
      <c r="U37" s="22">
        <f>-U11+U41</f>
        <v>-52844.6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>-(C15+C18)</f>
        <v>-126402.5</v>
      </c>
      <c r="D39" s="23">
        <f>-(D15+D18)</f>
        <v>-127202.5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-6561.4</v>
      </c>
      <c r="K39" s="23">
        <f>-(K15+K18)-2000</f>
        <v>-10090.9</v>
      </c>
      <c r="L39" s="23">
        <f>-(L15+L18)</f>
        <v>-25478.3</v>
      </c>
      <c r="M39" s="23">
        <f>-(M15+M18)</f>
        <v>-11212</v>
      </c>
      <c r="N39" s="23">
        <f>-(N15+N18)</f>
        <v>-10413.3</v>
      </c>
      <c r="O39" s="23">
        <f>-(O15+O18)</f>
        <v>-15503.3</v>
      </c>
      <c r="P39" s="23">
        <f>-(P15+P17)</f>
        <v>0</v>
      </c>
      <c r="Q39" s="23">
        <f>-(Q15+Q18)</f>
        <v>-37128.6</v>
      </c>
      <c r="R39" s="23">
        <f>-(R15+R18)</f>
        <v>-14943.6</v>
      </c>
      <c r="S39" s="23">
        <f>-(S15+S18)</f>
        <v>-12157.9</v>
      </c>
      <c r="T39" s="23">
        <f>-(T15+T18)</f>
        <v>-12178.6</v>
      </c>
      <c r="U39" s="23">
        <f>-(U15+U18)</f>
        <v>-39280.1</v>
      </c>
      <c r="V39" s="8"/>
      <c r="W39" s="4"/>
    </row>
    <row r="40" spans="1:23" ht="31.5">
      <c r="A40" s="25" t="s">
        <v>52</v>
      </c>
      <c r="B40" s="19"/>
      <c r="C40" s="23">
        <f>-(C14+C17)</f>
        <v>-63735.8</v>
      </c>
      <c r="D40" s="23">
        <f>-(D14+D17)</f>
        <v>-63735.8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-1167.4</v>
      </c>
      <c r="K40" s="23">
        <f>-(K14+K17)</f>
        <v>-4004.4</v>
      </c>
      <c r="L40" s="23">
        <f>-(L14+L17)</f>
        <v>-7973</v>
      </c>
      <c r="M40" s="23">
        <f>-(M14+M17)</f>
        <v>-1718</v>
      </c>
      <c r="N40" s="23">
        <f>-(N14+N17)</f>
        <v>-33198</v>
      </c>
      <c r="O40" s="23">
        <f>-(O14+O17)</f>
        <v>-2094</v>
      </c>
      <c r="P40" s="23">
        <f>-(P14+P18)</f>
        <v>0</v>
      </c>
      <c r="Q40" s="23">
        <f>-(Q14+Q17)</f>
        <v>-37010</v>
      </c>
      <c r="R40" s="23">
        <f>-(R14+R17)</f>
        <v>-5736.4</v>
      </c>
      <c r="S40" s="23">
        <f>-(S14+S17)</f>
        <v>-3551</v>
      </c>
      <c r="T40" s="23">
        <f>-(T14+T17)</f>
        <v>-4277.1</v>
      </c>
      <c r="U40" s="23">
        <f>-(U14+U17)</f>
        <v>-13564.5</v>
      </c>
      <c r="V40" s="8"/>
      <c r="W40" s="4"/>
    </row>
    <row r="41" spans="1:23" ht="73.5">
      <c r="A41" s="25" t="s">
        <v>76</v>
      </c>
      <c r="B41" s="26" t="s">
        <v>77</v>
      </c>
      <c r="C41" s="23">
        <f aca="true" t="shared" si="11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87">
      <c r="A44" s="28" t="s">
        <v>82</v>
      </c>
      <c r="B44" s="19" t="s">
        <v>83</v>
      </c>
      <c r="C44" s="22">
        <f>C45+C46</f>
        <v>199235.30000000002</v>
      </c>
      <c r="D44" s="22">
        <f>D45+D46</f>
        <v>200035.30000000002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9833.3</v>
      </c>
      <c r="K44" s="22">
        <f>K45+K46</f>
        <v>15702.9</v>
      </c>
      <c r="L44" s="22">
        <f>L45+L46</f>
        <v>39998.6</v>
      </c>
      <c r="M44" s="22">
        <f>M45+M46</f>
        <v>12679.9</v>
      </c>
      <c r="N44" s="22">
        <f>N45+N46</f>
        <v>38599.8</v>
      </c>
      <c r="O44" s="22">
        <f>O45+O46</f>
        <v>16084</v>
      </c>
      <c r="P44" s="22">
        <f>P45</f>
        <v>0</v>
      </c>
      <c r="Q44" s="22">
        <f>Q45+Q46</f>
        <v>67363.7</v>
      </c>
      <c r="R44" s="22">
        <f>R45+R46</f>
        <v>22013</v>
      </c>
      <c r="S44" s="22">
        <f>S45+S46</f>
        <v>17084.1</v>
      </c>
      <c r="T44" s="22">
        <f>T45+T46</f>
        <v>19998.1</v>
      </c>
      <c r="U44" s="22">
        <f>U45+U46</f>
        <v>59095.2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197385.30000000002</v>
      </c>
      <c r="D45" s="23">
        <f>D22+D24+D26+D28+D32+D30</f>
        <v>198185.30000000002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9833.3</v>
      </c>
      <c r="K45" s="23">
        <f>K22+K24+K26+K28+K32+K30</f>
        <v>15702.9</v>
      </c>
      <c r="L45" s="23">
        <f>L22+L24+L26+L28+L32+L30</f>
        <v>39998.6</v>
      </c>
      <c r="M45" s="23">
        <f>M22+M24+M26+M28+M32+M30</f>
        <v>12679.9</v>
      </c>
      <c r="N45" s="23">
        <f>N22+N24+N26+N28+N32+N30</f>
        <v>38599.8</v>
      </c>
      <c r="O45" s="23">
        <f>O22+O24+O26+O28+O32+O30</f>
        <v>16084</v>
      </c>
      <c r="P45" s="23">
        <f>P22+P24+P26+P28+P32+P30</f>
        <v>0</v>
      </c>
      <c r="Q45" s="23">
        <f>Q22+Q24+Q26+Q28+Q32+Q30</f>
        <v>67363.7</v>
      </c>
      <c r="R45" s="23">
        <f>R22+R24+R26+R28+R32+R30</f>
        <v>22013</v>
      </c>
      <c r="S45" s="23">
        <f>S22+S24+S26+S28+S32+S30</f>
        <v>17084.1</v>
      </c>
      <c r="T45" s="23">
        <f>T22+T24+T26+T28+T32+T30</f>
        <v>19998.1</v>
      </c>
      <c r="U45" s="23">
        <f>U22+U24+U26+U28+U32+U30</f>
        <v>59095.2</v>
      </c>
      <c r="V45" s="8"/>
      <c r="W45" s="4"/>
    </row>
    <row r="46" spans="1:23" ht="59.2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115.5">
      <c r="A47" s="18" t="s">
        <v>86</v>
      </c>
      <c r="B47" s="19" t="s">
        <v>87</v>
      </c>
      <c r="C47" s="23">
        <f>-C33</f>
        <v>7247.000000000029</v>
      </c>
      <c r="D47" s="23">
        <f>-D33</f>
        <v>7247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2104.499999999999</v>
      </c>
      <c r="K47" s="23">
        <f>-K33</f>
        <v>3607.6000000000004</v>
      </c>
      <c r="L47" s="23">
        <f>-L33</f>
        <v>6547.299999999996</v>
      </c>
      <c r="M47" s="23">
        <f>-M33</f>
        <v>-250.10000000000036</v>
      </c>
      <c r="N47" s="23">
        <f>-N33</f>
        <v>-5011.5</v>
      </c>
      <c r="O47" s="23">
        <f>-O33</f>
        <v>-1513.2999999999993</v>
      </c>
      <c r="P47" s="23">
        <f>-P33</f>
        <v>0</v>
      </c>
      <c r="Q47" s="23">
        <f>-Q33</f>
        <v>-6774.900000000009</v>
      </c>
      <c r="R47" s="23">
        <f>-R33</f>
        <v>1333</v>
      </c>
      <c r="S47" s="23">
        <f>-S33</f>
        <v>1375.199999999999</v>
      </c>
      <c r="T47" s="23">
        <f>-T33</f>
        <v>3542.399999999998</v>
      </c>
      <c r="U47" s="23">
        <f>-U33</f>
        <v>6250.5999999999985</v>
      </c>
      <c r="V47" s="8"/>
      <c r="W47" s="4"/>
    </row>
    <row r="48" spans="1:23" ht="101.25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4862.900000000005</v>
      </c>
      <c r="L48" s="23">
        <f>I48</f>
        <v>7802.600000000002</v>
      </c>
      <c r="M48" s="23">
        <f>K49</f>
        <v>1255.3000000000047</v>
      </c>
      <c r="N48" s="23">
        <f>M49</f>
        <v>1505.400000000005</v>
      </c>
      <c r="O48" s="23">
        <f>N49</f>
        <v>6516.900000000009</v>
      </c>
      <c r="P48" s="23">
        <f>O49</f>
        <v>8030.200000000008</v>
      </c>
      <c r="Q48" s="23">
        <f>M48</f>
        <v>1255.3000000000047</v>
      </c>
      <c r="R48" s="23">
        <f>O49</f>
        <v>8030.200000000008</v>
      </c>
      <c r="S48" s="23">
        <f>R49</f>
        <v>6697.200000000008</v>
      </c>
      <c r="T48" s="23">
        <f>S49</f>
        <v>5322.000000000007</v>
      </c>
      <c r="U48" s="23">
        <f>R48</f>
        <v>8030.200000000008</v>
      </c>
      <c r="V48" s="8"/>
      <c r="W48" s="4"/>
    </row>
    <row r="49" spans="1:23" ht="101.25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4862.900000000005</v>
      </c>
      <c r="K49" s="22">
        <f>K48+K11-K19-K46-K41</f>
        <v>1255.3000000000047</v>
      </c>
      <c r="L49" s="22">
        <f>L48+L11-L19-L46-L41</f>
        <v>1255.3000000000102</v>
      </c>
      <c r="M49" s="22">
        <f>M48+M11-M19-M46-M41</f>
        <v>1505.400000000005</v>
      </c>
      <c r="N49" s="22">
        <f>N48+N11-N19-N46-N41</f>
        <v>6516.900000000009</v>
      </c>
      <c r="O49" s="22">
        <f>O48+O11-O19-O46-O41</f>
        <v>8030.200000000008</v>
      </c>
      <c r="P49" s="22">
        <f>P48+P11-P19-P46</f>
        <v>8030.200000000008</v>
      </c>
      <c r="Q49" s="22">
        <f>Q48+Q11-Q19-Q46-Q41</f>
        <v>8030.200000000012</v>
      </c>
      <c r="R49" s="22">
        <f>R48+R11-R19-R46-R41</f>
        <v>6697.200000000008</v>
      </c>
      <c r="S49" s="22">
        <f>S48+S11-S19-S46-S41</f>
        <v>5322.000000000007</v>
      </c>
      <c r="T49" s="22">
        <f>T48+T11-T19-T46-T41</f>
        <v>1779.6000000000095</v>
      </c>
      <c r="U49" s="22">
        <f>U48+U11-U19-U46-U41</f>
        <v>1779.6000000000058</v>
      </c>
      <c r="V49" s="8"/>
      <c r="W49" s="4"/>
    </row>
    <row r="50" spans="1:23" ht="143.2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2104.499999999998</v>
      </c>
      <c r="K50" s="23">
        <f>K48-K49</f>
        <v>3607.6000000000004</v>
      </c>
      <c r="L50" s="23">
        <f>L48-L49</f>
        <v>6547.299999999992</v>
      </c>
      <c r="M50" s="23">
        <f>M48-M49</f>
        <v>-250.10000000000036</v>
      </c>
      <c r="N50" s="23">
        <f>N48-N49</f>
        <v>-5011.500000000004</v>
      </c>
      <c r="O50" s="23">
        <f>O48-O49</f>
        <v>-1513.2999999999993</v>
      </c>
      <c r="P50" s="22">
        <f>P48-P49</f>
        <v>0</v>
      </c>
      <c r="Q50" s="23">
        <f>Q48-Q49</f>
        <v>-6774.900000000007</v>
      </c>
      <c r="R50" s="23">
        <f>R48-R49</f>
        <v>1333</v>
      </c>
      <c r="S50" s="23">
        <f>S48-S49</f>
        <v>1375.2000000000007</v>
      </c>
      <c r="T50" s="23">
        <f>T48-T49</f>
        <v>3542.399999999998</v>
      </c>
      <c r="U50" s="23">
        <f>U48-U49</f>
        <v>6250.600000000002</v>
      </c>
      <c r="V50" s="8"/>
      <c r="W50" s="4"/>
    </row>
    <row r="51" spans="1:23" ht="73.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5.7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31.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2022-06-03T05:19:27Z</dcterms:created>
  <dcterms:modified xsi:type="dcterms:W3CDTF">2022-06-03T05:20:36Z</dcterms:modified>
  <cp:category/>
  <cp:version/>
  <cp:contentType/>
  <cp:contentStatus/>
  <cp:revision>2</cp:revision>
</cp:coreProperties>
</file>