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<sst xmlns="http://schemas.openxmlformats.org/spreadsheetml/2006/main" count="182" uniqueCount="99">
  <si>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</si>
  <si>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</si>
  <si>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</si>
  <si>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</si>
  <si>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</si>
  <si>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</si>
  <si>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</si>
  <si>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</si>
  <si>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</si>
  <si>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</si>
  <si>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</si>
  <si>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</si>
  <si>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</si>
  <si>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</si>
  <si>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</si>
  <si>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</si>
  <si>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</si>
  <si>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</si>
  <si>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</si>
  <si>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</si>
  <si>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</si>
  <si>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</si>
  <si>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</si>
  <si>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</si>
  <si>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</si>
  <si>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</si>
  <si>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</si>
  <si>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</si>
  <si>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</si>
  <si>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</si>
  <si>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</si>
  <si>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</si>
  <si>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</si>
  <si>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</si>
  <si>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</si>
  <si>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</si>
  <si>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</si>
  <si>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</si>
  <si>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</si>
  <si>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</si>
  <si>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</si>
  <si>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</si>
  <si>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</si>
  <si>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</si>
  <si>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</si>
  <si>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</si>
  <si>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</si>
  <si>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</si>
  <si>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</si>
  <si>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</si>
  <si>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</si>
  <si>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</si>
  <si>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</si>
  <si>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</si>
  <si>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</si>
  <si>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</si>
  <si>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</si>
  <si>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</si>
  <si>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</si>
  <si>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</si>
  <si>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</si>
  <si>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</si>
  <si>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</si>
  <si>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</si>
  <si>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</si>
  <si>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</si>
  <si>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</si>
  <si>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</si>
  <si>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</si>
  <si>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</si>
  <si>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</si>
  <si>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</si>
  <si>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</si>
  <si>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</si>
  <si>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</si>
  <si>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</si>
  <si>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</si>
  <si>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</si>
  <si>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</si>
  <si>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</si>
  <si>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</si>
  <si>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</si>
  <si>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</si>
  <si>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</si>
  <si>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</si>
  <si>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</si>
  <si>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</si>
  <si>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</si>
  <si>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</si>
  <si>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</si>
  <si>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</si>
  <si>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</si>
  <si>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</si>
  <si>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</si>
  <si>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</si>
  <si>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</si>
  <si>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Кассовый план исполнения  бюджета муниципального образования Юрьев-Польский район  на 2022 год</t>
  </si>
  <si>
    <t>Контрольно-счетная палата МО Юрьев-Польский район</t>
  </si>
  <si>
    <t>(по состоянию на "01"апреля  2022г.)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</si>
</sst>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workbookViewId="0" topLeftCell="A99">
      <selection activeCell="A102" sqref="A102:N11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7.375" style="0" customWidth="1"/>
    <col min="11" max="11" width="8.75390625" style="0" customWidth="1"/>
    <col min="12" max="12" width="8.625" style="0" customWidth="1"/>
    <col min="13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8"/>
      <c r="O3" s="59"/>
      <c r="P3" s="24"/>
      <c r="Q3" s="24"/>
      <c r="R3" s="24"/>
      <c r="S3" s="24"/>
    </row>
    <row r="4" spans="13:19" ht="13.5" customHeight="1">
      <c r="M4" s="24"/>
      <c r="N4" s="58" t="s">
        <v>84</v>
      </c>
      <c r="O4" s="59"/>
      <c r="P4" s="59"/>
      <c r="Q4" s="59"/>
      <c r="R4" s="59"/>
      <c r="S4" s="24"/>
    </row>
    <row r="5" spans="13:19" ht="15.75" customHeight="1">
      <c r="M5" s="24"/>
      <c r="N5" s="60" t="s">
        <v>85</v>
      </c>
      <c r="O5" s="61"/>
      <c r="P5" s="61"/>
      <c r="Q5" s="61"/>
      <c r="R5" s="61"/>
      <c r="S5" s="24"/>
    </row>
    <row r="6" spans="13:19" ht="12.75" hidden="1">
      <c r="M6" s="24"/>
      <c r="N6" s="61"/>
      <c r="O6" s="61"/>
      <c r="P6" s="61"/>
      <c r="Q6" s="61"/>
      <c r="R6" s="61"/>
      <c r="S6" s="24"/>
    </row>
    <row r="7" spans="13:19" ht="12.75" hidden="1">
      <c r="M7" s="24"/>
      <c r="N7" s="61"/>
      <c r="O7" s="61"/>
      <c r="P7" s="61"/>
      <c r="Q7" s="61"/>
      <c r="R7" s="61"/>
      <c r="S7" s="24"/>
    </row>
    <row r="8" spans="13:19" ht="12.75" hidden="1">
      <c r="M8" s="24"/>
      <c r="N8" s="61"/>
      <c r="O8" s="61"/>
      <c r="P8" s="61"/>
      <c r="Q8" s="61"/>
      <c r="R8" s="61"/>
      <c r="S8" s="24"/>
    </row>
    <row r="9" spans="13:19" ht="42" customHeight="1">
      <c r="M9" s="24"/>
      <c r="N9" s="61"/>
      <c r="O9" s="61"/>
      <c r="P9" s="61"/>
      <c r="Q9" s="61"/>
      <c r="R9" s="61"/>
      <c r="S9" s="24"/>
    </row>
    <row r="10" spans="1:22" ht="32.25" customHeight="1">
      <c r="A10" s="56"/>
      <c r="B10" s="1"/>
      <c r="C10" s="1"/>
      <c r="D10" s="21" t="s">
        <v>96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5.75" customHeight="1">
      <c r="A11" s="1"/>
      <c r="B11" s="1"/>
      <c r="C11" s="1"/>
      <c r="D11" s="23" t="s">
        <v>98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7" t="s">
        <v>2</v>
      </c>
      <c r="B15" s="57" t="s">
        <v>3</v>
      </c>
      <c r="C15" s="57" t="s">
        <v>82</v>
      </c>
      <c r="D15" s="57" t="s">
        <v>4</v>
      </c>
      <c r="E15" s="57" t="s">
        <v>5</v>
      </c>
      <c r="F15" s="57"/>
      <c r="G15" s="57"/>
      <c r="H15" s="57" t="s">
        <v>6</v>
      </c>
      <c r="I15" s="57" t="s">
        <v>7</v>
      </c>
      <c r="J15" s="57"/>
      <c r="K15" s="57"/>
      <c r="L15" s="57" t="s">
        <v>8</v>
      </c>
      <c r="M15" s="57" t="s">
        <v>9</v>
      </c>
      <c r="N15" s="57"/>
      <c r="O15" s="57"/>
      <c r="P15" s="8"/>
      <c r="Q15" s="57" t="s">
        <v>10</v>
      </c>
      <c r="R15" s="57" t="s">
        <v>11</v>
      </c>
      <c r="S15" s="57"/>
      <c r="T15" s="57"/>
      <c r="U15" s="57" t="s">
        <v>12</v>
      </c>
      <c r="V15" s="1"/>
    </row>
    <row r="16" spans="1:22" ht="3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7" t="s">
        <v>0</v>
      </c>
      <c r="F16" s="57" t="s">
        <v>0</v>
      </c>
      <c r="G16" s="57" t="s">
        <v>0</v>
      </c>
      <c r="H16" s="57" t="s">
        <v>0</v>
      </c>
      <c r="I16" s="57" t="s">
        <v>0</v>
      </c>
      <c r="J16" s="57" t="s">
        <v>0</v>
      </c>
      <c r="K16" s="57" t="s">
        <v>0</v>
      </c>
      <c r="L16" s="57" t="s">
        <v>0</v>
      </c>
      <c r="M16" s="57" t="s">
        <v>0</v>
      </c>
      <c r="N16" s="57" t="s">
        <v>0</v>
      </c>
      <c r="O16" s="57" t="s">
        <v>0</v>
      </c>
      <c r="P16" s="8"/>
      <c r="Q16" s="57" t="s">
        <v>0</v>
      </c>
      <c r="R16" s="57" t="s">
        <v>0</v>
      </c>
      <c r="S16" s="57" t="s">
        <v>0</v>
      </c>
      <c r="T16" s="57" t="s">
        <v>0</v>
      </c>
      <c r="U16" s="57" t="s">
        <v>0</v>
      </c>
      <c r="V16" s="1"/>
    </row>
    <row r="17" spans="1:22" ht="48" customHeight="1">
      <c r="A17" s="57" t="s">
        <v>0</v>
      </c>
      <c r="B17" s="57" t="s">
        <v>0</v>
      </c>
      <c r="C17" s="57" t="s">
        <v>0</v>
      </c>
      <c r="D17" s="57" t="s">
        <v>0</v>
      </c>
      <c r="E17" s="9" t="s">
        <v>13</v>
      </c>
      <c r="F17" s="9" t="s">
        <v>14</v>
      </c>
      <c r="G17" s="9" t="s">
        <v>15</v>
      </c>
      <c r="H17" s="57" t="s">
        <v>0</v>
      </c>
      <c r="I17" s="9" t="s">
        <v>16</v>
      </c>
      <c r="J17" s="9" t="s">
        <v>17</v>
      </c>
      <c r="K17" s="9" t="s">
        <v>18</v>
      </c>
      <c r="L17" s="57" t="s">
        <v>0</v>
      </c>
      <c r="M17" s="9" t="s">
        <v>95</v>
      </c>
      <c r="N17" s="9" t="s">
        <v>19</v>
      </c>
      <c r="O17" s="9" t="s">
        <v>20</v>
      </c>
      <c r="P17" s="9"/>
      <c r="Q17" s="57" t="s">
        <v>0</v>
      </c>
      <c r="R17" s="9" t="s">
        <v>21</v>
      </c>
      <c r="S17" s="9" t="s">
        <v>22</v>
      </c>
      <c r="T17" s="9" t="s">
        <v>23</v>
      </c>
      <c r="U17" s="57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72</v>
      </c>
      <c r="B21" s="14" t="s">
        <v>47</v>
      </c>
      <c r="C21" s="15">
        <f aca="true" t="shared" si="0" ref="C21:U21">C23+C30</f>
        <v>952397.4</v>
      </c>
      <c r="D21" s="15">
        <f t="shared" si="0"/>
        <v>986812.21</v>
      </c>
      <c r="E21" s="15">
        <f t="shared" si="0"/>
        <v>76048.59999999999</v>
      </c>
      <c r="F21" s="15">
        <f t="shared" si="0"/>
        <v>76439.6</v>
      </c>
      <c r="G21" s="15">
        <f t="shared" si="0"/>
        <v>93252.90000000001</v>
      </c>
      <c r="H21" s="15">
        <f t="shared" si="0"/>
        <v>245741.1</v>
      </c>
      <c r="I21" s="15">
        <f t="shared" si="0"/>
        <v>78357.91</v>
      </c>
      <c r="J21" s="15">
        <f t="shared" si="0"/>
        <v>86277.9</v>
      </c>
      <c r="K21" s="15">
        <f t="shared" si="0"/>
        <v>111143.40000000001</v>
      </c>
      <c r="L21" s="15">
        <f t="shared" si="0"/>
        <v>275779.20999999996</v>
      </c>
      <c r="M21" s="15">
        <f t="shared" si="0"/>
        <v>95587.5</v>
      </c>
      <c r="N21" s="15">
        <f t="shared" si="0"/>
        <v>60804.2</v>
      </c>
      <c r="O21" s="15">
        <f t="shared" si="0"/>
        <v>72959.4</v>
      </c>
      <c r="P21" s="15">
        <f t="shared" si="0"/>
        <v>750871.41</v>
      </c>
      <c r="Q21" s="15">
        <f t="shared" si="0"/>
        <v>229351.1</v>
      </c>
      <c r="R21" s="15">
        <f t="shared" si="0"/>
        <v>111478.2</v>
      </c>
      <c r="S21" s="15">
        <f t="shared" si="0"/>
        <v>61022.6</v>
      </c>
      <c r="T21" s="15">
        <f>T23+T30+T29</f>
        <v>63440</v>
      </c>
      <c r="U21" s="15">
        <f t="shared" si="0"/>
        <v>235940.8</v>
      </c>
      <c r="V21" s="37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74</v>
      </c>
      <c r="B23" s="44" t="s">
        <v>52</v>
      </c>
      <c r="C23" s="49">
        <f>C24+C25+C26+C27+C29</f>
        <v>253280</v>
      </c>
      <c r="D23" s="49">
        <f>H23+L23+Q23+U23</f>
        <v>253280</v>
      </c>
      <c r="E23" s="49">
        <f>E24+E25+E26+E27</f>
        <v>12526.8</v>
      </c>
      <c r="F23" s="49">
        <f>F24+F25+F26+F27</f>
        <v>19865.300000000003</v>
      </c>
      <c r="G23" s="49">
        <f>G24+G25+G26+G27+G29</f>
        <v>27895.8</v>
      </c>
      <c r="H23" s="49">
        <f aca="true" t="shared" si="1" ref="H23:H37">E23+F23+G23</f>
        <v>60287.9</v>
      </c>
      <c r="I23" s="49">
        <f>I24+I25+I26+I27</f>
        <v>18493.1</v>
      </c>
      <c r="J23" s="49">
        <f>J24+J25+J26+J27</f>
        <v>18412</v>
      </c>
      <c r="K23" s="49">
        <f>K24+K25+K26+K27</f>
        <v>20991</v>
      </c>
      <c r="L23" s="49">
        <f aca="true" t="shared" si="2" ref="L23:L37">I23+J23+K23</f>
        <v>57896.1</v>
      </c>
      <c r="M23" s="49">
        <f>M24+M25+M26+M27</f>
        <v>22597</v>
      </c>
      <c r="N23" s="49">
        <f>N24+N25+N26+N27</f>
        <v>18955</v>
      </c>
      <c r="O23" s="49">
        <f>O24+O25+O26+O27</f>
        <v>19700</v>
      </c>
      <c r="P23" s="49">
        <f>H23+L23+M23+N23+O23</f>
        <v>179436</v>
      </c>
      <c r="Q23" s="49">
        <f aca="true" t="shared" si="3" ref="Q23:Q37">M23+N23+O23</f>
        <v>61252</v>
      </c>
      <c r="R23" s="49">
        <f>R24+R25+R26+R27</f>
        <v>23452</v>
      </c>
      <c r="S23" s="49">
        <f>S24+S25+S26+S27</f>
        <v>19648</v>
      </c>
      <c r="T23" s="49">
        <f>T24+T25+T26+T27</f>
        <v>30744</v>
      </c>
      <c r="U23" s="49">
        <f aca="true" t="shared" si="4" ref="U23:U37">R23+S23+T23</f>
        <v>73844</v>
      </c>
      <c r="V23" s="39"/>
    </row>
    <row r="24" spans="1:22" s="38" customFormat="1" ht="36" customHeight="1">
      <c r="A24" s="36" t="s">
        <v>78</v>
      </c>
      <c r="B24" s="43"/>
      <c r="C24" s="48">
        <v>227141</v>
      </c>
      <c r="D24" s="48">
        <f>H24+L24+Q24+U24</f>
        <v>227141</v>
      </c>
      <c r="E24" s="48">
        <v>11470.4</v>
      </c>
      <c r="F24" s="48">
        <v>18299.4</v>
      </c>
      <c r="G24" s="48">
        <v>23879.8</v>
      </c>
      <c r="H24" s="49">
        <f t="shared" si="1"/>
        <v>53649.600000000006</v>
      </c>
      <c r="I24" s="48">
        <v>15965.4</v>
      </c>
      <c r="J24" s="48">
        <v>16651</v>
      </c>
      <c r="K24" s="48">
        <v>18293</v>
      </c>
      <c r="L24" s="49">
        <f t="shared" si="2"/>
        <v>50909.4</v>
      </c>
      <c r="M24" s="48">
        <v>20761</v>
      </c>
      <c r="N24" s="48">
        <v>17194</v>
      </c>
      <c r="O24" s="48">
        <v>16972</v>
      </c>
      <c r="P24" s="48"/>
      <c r="Q24" s="49">
        <f t="shared" si="3"/>
        <v>54927</v>
      </c>
      <c r="R24" s="48">
        <v>21643</v>
      </c>
      <c r="S24" s="48">
        <v>17786</v>
      </c>
      <c r="T24" s="48">
        <v>28226</v>
      </c>
      <c r="U24" s="49">
        <f t="shared" si="4"/>
        <v>67655</v>
      </c>
      <c r="V24" s="37"/>
    </row>
    <row r="25" spans="1:22" s="38" customFormat="1" ht="39" customHeight="1">
      <c r="A25" s="36" t="s">
        <v>79</v>
      </c>
      <c r="B25" s="43"/>
      <c r="C25" s="48">
        <v>26137</v>
      </c>
      <c r="D25" s="48">
        <f>H25+L25+Q25+U25</f>
        <v>26137</v>
      </c>
      <c r="E25" s="48">
        <v>1056.4</v>
      </c>
      <c r="F25" s="48">
        <v>1565.9</v>
      </c>
      <c r="G25" s="48">
        <v>4014</v>
      </c>
      <c r="H25" s="49">
        <f t="shared" si="1"/>
        <v>6636.3</v>
      </c>
      <c r="I25" s="48">
        <v>2527.7</v>
      </c>
      <c r="J25" s="48">
        <v>1761</v>
      </c>
      <c r="K25" s="48">
        <v>2698</v>
      </c>
      <c r="L25" s="49">
        <f t="shared" si="2"/>
        <v>6986.7</v>
      </c>
      <c r="M25" s="48">
        <v>1836</v>
      </c>
      <c r="N25" s="48">
        <v>1761</v>
      </c>
      <c r="O25" s="48">
        <v>2728</v>
      </c>
      <c r="P25" s="48"/>
      <c r="Q25" s="49">
        <f t="shared" si="3"/>
        <v>6325</v>
      </c>
      <c r="R25" s="48">
        <v>1809</v>
      </c>
      <c r="S25" s="48">
        <v>1862</v>
      </c>
      <c r="T25" s="48">
        <v>2518</v>
      </c>
      <c r="U25" s="49">
        <f t="shared" si="4"/>
        <v>6189</v>
      </c>
      <c r="V25" s="37"/>
    </row>
    <row r="26" spans="1:22" s="38" customFormat="1" ht="33" customHeight="1">
      <c r="A26" s="36" t="s">
        <v>80</v>
      </c>
      <c r="B26" s="43"/>
      <c r="C26" s="48">
        <v>0</v>
      </c>
      <c r="D26" s="48">
        <f aca="true" t="shared" si="5" ref="D26:D34">H26+L26+Q26+U26</f>
        <v>0</v>
      </c>
      <c r="E26" s="48">
        <v>0</v>
      </c>
      <c r="F26" s="48">
        <v>0</v>
      </c>
      <c r="G26" s="48">
        <v>0</v>
      </c>
      <c r="H26" s="49">
        <f t="shared" si="1"/>
        <v>0</v>
      </c>
      <c r="I26" s="48">
        <v>0</v>
      </c>
      <c r="J26" s="48">
        <v>0</v>
      </c>
      <c r="K26" s="48">
        <v>0</v>
      </c>
      <c r="L26" s="49">
        <f>I26+J26+K26</f>
        <v>0</v>
      </c>
      <c r="M26" s="48">
        <v>0</v>
      </c>
      <c r="N26" s="48">
        <v>0</v>
      </c>
      <c r="O26" s="48">
        <v>0</v>
      </c>
      <c r="P26" s="48"/>
      <c r="Q26" s="49">
        <f t="shared" si="3"/>
        <v>0</v>
      </c>
      <c r="R26" s="48">
        <v>0</v>
      </c>
      <c r="S26" s="48">
        <v>0</v>
      </c>
      <c r="T26" s="48">
        <v>0</v>
      </c>
      <c r="U26" s="49">
        <f t="shared" si="4"/>
        <v>0</v>
      </c>
      <c r="V26" s="37"/>
    </row>
    <row r="27" spans="1:22" s="38" customFormat="1" ht="34.5" customHeight="1">
      <c r="A27" s="36" t="s">
        <v>81</v>
      </c>
      <c r="B27" s="43"/>
      <c r="C27" s="48"/>
      <c r="D27" s="48">
        <v>0</v>
      </c>
      <c r="E27" s="48"/>
      <c r="F27" s="48"/>
      <c r="G27" s="48"/>
      <c r="I27" s="48"/>
      <c r="J27" s="48"/>
      <c r="K27" s="48"/>
      <c r="L27" s="49">
        <f t="shared" si="2"/>
        <v>0</v>
      </c>
      <c r="M27" s="48"/>
      <c r="N27" s="48"/>
      <c r="O27" s="48"/>
      <c r="P27" s="48"/>
      <c r="Q27" s="49">
        <f t="shared" si="3"/>
        <v>0</v>
      </c>
      <c r="R27" s="48"/>
      <c r="S27" s="48"/>
      <c r="T27" s="48"/>
      <c r="U27" s="49">
        <f t="shared" si="4"/>
        <v>0</v>
      </c>
      <c r="V27" s="37"/>
    </row>
    <row r="28" spans="1:22" s="38" customFormat="1" ht="25.5" customHeight="1">
      <c r="A28" s="36" t="s">
        <v>94</v>
      </c>
      <c r="B28" s="43"/>
      <c r="C28" s="48"/>
      <c r="D28" s="48"/>
      <c r="E28" s="48"/>
      <c r="F28" s="48"/>
      <c r="G28" s="48"/>
      <c r="H28" s="49"/>
      <c r="I28" s="48"/>
      <c r="J28" s="48"/>
      <c r="K28" s="48"/>
      <c r="L28" s="49">
        <f t="shared" si="2"/>
        <v>0</v>
      </c>
      <c r="M28" s="48"/>
      <c r="N28" s="48"/>
      <c r="O28" s="48"/>
      <c r="P28" s="48"/>
      <c r="Q28" s="49">
        <f t="shared" si="3"/>
        <v>0</v>
      </c>
      <c r="R28" s="48"/>
      <c r="S28" s="48"/>
      <c r="T28" s="48"/>
      <c r="U28" s="49">
        <f t="shared" si="4"/>
        <v>0</v>
      </c>
      <c r="V28" s="37"/>
    </row>
    <row r="29" spans="1:22" s="38" customFormat="1" ht="41.25" customHeight="1">
      <c r="A29" s="36" t="s">
        <v>78</v>
      </c>
      <c r="B29" s="43"/>
      <c r="C29" s="48">
        <v>2</v>
      </c>
      <c r="D29" s="48">
        <f>H29+L29+Q29+U29</f>
        <v>2</v>
      </c>
      <c r="E29" s="48"/>
      <c r="F29" s="48"/>
      <c r="G29" s="48">
        <v>2</v>
      </c>
      <c r="H29" s="49">
        <f>E29+F29+G29</f>
        <v>2</v>
      </c>
      <c r="I29" s="48"/>
      <c r="J29" s="48"/>
      <c r="K29" s="48"/>
      <c r="L29" s="49">
        <f t="shared" si="2"/>
        <v>0</v>
      </c>
      <c r="M29" s="48"/>
      <c r="N29" s="48"/>
      <c r="O29" s="48"/>
      <c r="P29" s="48"/>
      <c r="Q29" s="49">
        <f t="shared" si="3"/>
        <v>0</v>
      </c>
      <c r="R29" s="48"/>
      <c r="S29" s="48"/>
      <c r="T29" s="48">
        <v>0</v>
      </c>
      <c r="U29" s="49">
        <f t="shared" si="4"/>
        <v>0</v>
      </c>
      <c r="V29" s="37"/>
    </row>
    <row r="30" spans="1:22" s="40" customFormat="1" ht="24" customHeight="1">
      <c r="A30" s="41" t="s">
        <v>75</v>
      </c>
      <c r="B30" s="44" t="s">
        <v>48</v>
      </c>
      <c r="C30" s="49">
        <f>C31+C32+C33+C34+C35+C36</f>
        <v>699117.4</v>
      </c>
      <c r="D30" s="49">
        <f t="shared" si="5"/>
        <v>733532.21</v>
      </c>
      <c r="E30" s="50">
        <f>E31+E32+E33+E34+E35</f>
        <v>63521.799999999996</v>
      </c>
      <c r="F30" s="50">
        <f>F31+F32+F33+F34+F35</f>
        <v>56574.3</v>
      </c>
      <c r="G30" s="50">
        <f>G31+G32+G33+G34+G35</f>
        <v>65357.100000000006</v>
      </c>
      <c r="H30" s="49">
        <f t="shared" si="1"/>
        <v>185453.2</v>
      </c>
      <c r="I30" s="49">
        <f>I31+I32+I33+I34+I35</f>
        <v>59864.81</v>
      </c>
      <c r="J30" s="49">
        <f>J31+J32+J33+J34+J35</f>
        <v>67865.9</v>
      </c>
      <c r="K30" s="49">
        <f>K31+K32+K33+K34+K35</f>
        <v>90152.40000000001</v>
      </c>
      <c r="L30" s="49">
        <f t="shared" si="2"/>
        <v>217883.11</v>
      </c>
      <c r="M30" s="49">
        <f>M31+M32+M33+M34+M35</f>
        <v>72990.5</v>
      </c>
      <c r="N30" s="49">
        <f>N31+N32+N33+N34+N35</f>
        <v>41849.2</v>
      </c>
      <c r="O30" s="49">
        <f>O31+O32+O33+O34+O35+O36</f>
        <v>53259.4</v>
      </c>
      <c r="P30" s="49">
        <f>H30+L30+M30+N30+O30</f>
        <v>571435.41</v>
      </c>
      <c r="Q30" s="49">
        <f t="shared" si="3"/>
        <v>168099.1</v>
      </c>
      <c r="R30" s="49">
        <f>R31+R32+R33+R34+R35</f>
        <v>88026.2</v>
      </c>
      <c r="S30" s="49">
        <f>S31+S32+S33+S34+S35</f>
        <v>41374.6</v>
      </c>
      <c r="T30" s="49">
        <f>T31+T32+T33+T34+T35</f>
        <v>32696</v>
      </c>
      <c r="U30" s="49">
        <f t="shared" si="4"/>
        <v>162096.8</v>
      </c>
      <c r="V30" s="39"/>
    </row>
    <row r="31" spans="1:22" s="38" customFormat="1" ht="33" customHeight="1">
      <c r="A31" s="36" t="s">
        <v>78</v>
      </c>
      <c r="B31" s="43"/>
      <c r="C31" s="48">
        <v>199525.4</v>
      </c>
      <c r="D31" s="48">
        <f t="shared" si="5"/>
        <v>215104.5</v>
      </c>
      <c r="E31" s="51">
        <v>31878</v>
      </c>
      <c r="F31" s="51">
        <v>17583.6</v>
      </c>
      <c r="G31" s="51">
        <v>21289.4</v>
      </c>
      <c r="H31" s="49">
        <f t="shared" si="1"/>
        <v>70751</v>
      </c>
      <c r="I31" s="48">
        <v>12832.9</v>
      </c>
      <c r="J31" s="48">
        <v>16439.6</v>
      </c>
      <c r="K31" s="48">
        <v>16439.6</v>
      </c>
      <c r="L31" s="49">
        <f t="shared" si="2"/>
        <v>45712.1</v>
      </c>
      <c r="M31" s="48">
        <v>16439.6</v>
      </c>
      <c r="N31" s="48">
        <v>16439.6</v>
      </c>
      <c r="O31" s="48">
        <v>16440.6</v>
      </c>
      <c r="P31" s="48"/>
      <c r="Q31" s="49">
        <f t="shared" si="3"/>
        <v>49319.799999999996</v>
      </c>
      <c r="R31" s="48">
        <v>16440.6</v>
      </c>
      <c r="S31" s="48">
        <v>16440.6</v>
      </c>
      <c r="T31" s="48">
        <v>16440.4</v>
      </c>
      <c r="U31" s="49">
        <f t="shared" si="4"/>
        <v>49321.6</v>
      </c>
      <c r="V31" s="37"/>
    </row>
    <row r="32" spans="1:22" s="38" customFormat="1" ht="34.5" customHeight="1">
      <c r="A32" s="36" t="s">
        <v>79</v>
      </c>
      <c r="B32" s="43"/>
      <c r="C32" s="48">
        <v>56024.5</v>
      </c>
      <c r="D32" s="48">
        <f t="shared" si="5"/>
        <v>58912.7</v>
      </c>
      <c r="E32" s="51">
        <v>588.6</v>
      </c>
      <c r="F32" s="51">
        <v>749.4</v>
      </c>
      <c r="G32" s="51">
        <v>9652.3</v>
      </c>
      <c r="H32" s="49">
        <f t="shared" si="1"/>
        <v>10990.3</v>
      </c>
      <c r="I32" s="48">
        <v>-4061.2</v>
      </c>
      <c r="J32" s="48">
        <v>11360.7</v>
      </c>
      <c r="K32" s="48">
        <v>13782.2</v>
      </c>
      <c r="L32" s="49">
        <f t="shared" si="2"/>
        <v>21081.7</v>
      </c>
      <c r="M32" s="48">
        <v>18842.1</v>
      </c>
      <c r="N32" s="48">
        <v>836.1</v>
      </c>
      <c r="O32" s="48">
        <v>2558.9</v>
      </c>
      <c r="P32" s="48"/>
      <c r="Q32" s="49">
        <f t="shared" si="3"/>
        <v>22237.1</v>
      </c>
      <c r="R32" s="48">
        <v>1129.1</v>
      </c>
      <c r="S32" s="48">
        <v>872.1</v>
      </c>
      <c r="T32" s="48">
        <v>2602.4</v>
      </c>
      <c r="U32" s="49">
        <f>R32+S32+T32</f>
        <v>4603.6</v>
      </c>
      <c r="V32" s="37"/>
    </row>
    <row r="33" spans="1:22" s="38" customFormat="1" ht="35.25" customHeight="1">
      <c r="A33" s="36" t="s">
        <v>80</v>
      </c>
      <c r="B33" s="43"/>
      <c r="C33" s="48">
        <v>324872.4</v>
      </c>
      <c r="D33" s="48">
        <f>H33+L33+Q33+U33</f>
        <v>338518.21</v>
      </c>
      <c r="E33" s="51">
        <v>23086</v>
      </c>
      <c r="F33" s="51">
        <v>30738.3</v>
      </c>
      <c r="G33" s="51">
        <v>29609.6</v>
      </c>
      <c r="H33" s="49">
        <f t="shared" si="1"/>
        <v>83433.9</v>
      </c>
      <c r="I33" s="48">
        <v>41811.31</v>
      </c>
      <c r="J33" s="48">
        <v>33517.2</v>
      </c>
      <c r="K33" s="48">
        <v>54403.3</v>
      </c>
      <c r="L33" s="49">
        <f>I33+J33+K33</f>
        <v>129731.81</v>
      </c>
      <c r="M33" s="48">
        <v>30638.3</v>
      </c>
      <c r="N33" s="48">
        <v>18009.7</v>
      </c>
      <c r="O33" s="48">
        <v>28178.6</v>
      </c>
      <c r="P33" s="48"/>
      <c r="Q33" s="49">
        <f t="shared" si="3"/>
        <v>76826.6</v>
      </c>
      <c r="R33" s="48">
        <v>24936.9</v>
      </c>
      <c r="S33" s="48">
        <v>17154.9</v>
      </c>
      <c r="T33" s="48">
        <v>6434.1</v>
      </c>
      <c r="U33" s="49">
        <f t="shared" si="4"/>
        <v>48525.9</v>
      </c>
      <c r="V33" s="37"/>
    </row>
    <row r="34" spans="1:22" s="38" customFormat="1" ht="34.5" customHeight="1">
      <c r="A34" s="36" t="s">
        <v>81</v>
      </c>
      <c r="B34" s="43"/>
      <c r="C34" s="48">
        <v>118356.1</v>
      </c>
      <c r="D34" s="48">
        <f t="shared" si="5"/>
        <v>120657.79999999999</v>
      </c>
      <c r="E34" s="51">
        <v>7969.2</v>
      </c>
      <c r="F34" s="51">
        <v>7164</v>
      </c>
      <c r="G34" s="51">
        <v>4805.8</v>
      </c>
      <c r="H34" s="49">
        <f t="shared" si="1"/>
        <v>19939</v>
      </c>
      <c r="I34" s="48">
        <v>9281.8</v>
      </c>
      <c r="J34" s="48">
        <v>6548.4</v>
      </c>
      <c r="K34" s="48">
        <v>5527.3</v>
      </c>
      <c r="L34" s="49">
        <f>I34+J34+K34</f>
        <v>21357.5</v>
      </c>
      <c r="M34" s="48">
        <v>7070.5</v>
      </c>
      <c r="N34" s="48">
        <v>6563.8</v>
      </c>
      <c r="O34" s="48">
        <v>6081.3</v>
      </c>
      <c r="P34" s="48"/>
      <c r="Q34" s="49">
        <f t="shared" si="3"/>
        <v>19715.6</v>
      </c>
      <c r="R34" s="48">
        <v>45519.6</v>
      </c>
      <c r="S34" s="48">
        <v>6907</v>
      </c>
      <c r="T34" s="48">
        <v>7219.1</v>
      </c>
      <c r="U34" s="49">
        <f t="shared" si="4"/>
        <v>59645.7</v>
      </c>
      <c r="V34" s="37"/>
    </row>
    <row r="35" spans="1:22" s="38" customFormat="1" ht="26.25" customHeight="1">
      <c r="A35" s="36" t="s">
        <v>97</v>
      </c>
      <c r="B35" s="43"/>
      <c r="C35" s="48">
        <v>339</v>
      </c>
      <c r="D35" s="48">
        <f>H35+L35+Q35+U35</f>
        <v>339</v>
      </c>
      <c r="E35" s="51">
        <v>0</v>
      </c>
      <c r="F35" s="51">
        <v>339</v>
      </c>
      <c r="G35" s="51">
        <v>0</v>
      </c>
      <c r="H35" s="49">
        <f>E35+F35+G35</f>
        <v>339</v>
      </c>
      <c r="I35" s="48">
        <v>0</v>
      </c>
      <c r="J35" s="48">
        <v>0</v>
      </c>
      <c r="K35" s="48">
        <v>0</v>
      </c>
      <c r="L35" s="49">
        <f>I35+J35+K35</f>
        <v>0</v>
      </c>
      <c r="M35" s="48">
        <v>0</v>
      </c>
      <c r="N35" s="48">
        <v>0</v>
      </c>
      <c r="O35" s="48">
        <v>0</v>
      </c>
      <c r="P35" s="48"/>
      <c r="Q35" s="49">
        <f>M35+N35+O35</f>
        <v>0</v>
      </c>
      <c r="R35" s="48">
        <v>0</v>
      </c>
      <c r="S35" s="48">
        <v>0</v>
      </c>
      <c r="T35" s="48">
        <v>0</v>
      </c>
      <c r="U35" s="49">
        <f>R35+S35+T35</f>
        <v>0</v>
      </c>
      <c r="V35" s="37"/>
    </row>
    <row r="36" spans="1:22" s="38" customFormat="1" ht="29.25" customHeight="1">
      <c r="A36" s="36" t="s">
        <v>94</v>
      </c>
      <c r="B36" s="43"/>
      <c r="C36" s="48">
        <v>0</v>
      </c>
      <c r="D36" s="48">
        <f>H36+L36+Q36+U36</f>
        <v>0</v>
      </c>
      <c r="E36" s="51">
        <v>0</v>
      </c>
      <c r="F36" s="51">
        <v>0</v>
      </c>
      <c r="G36" s="51">
        <v>0</v>
      </c>
      <c r="H36" s="49">
        <f>E36+F36+G36</f>
        <v>0</v>
      </c>
      <c r="I36" s="48">
        <v>0</v>
      </c>
      <c r="J36" s="48">
        <v>0</v>
      </c>
      <c r="K36" s="48">
        <v>0</v>
      </c>
      <c r="L36" s="49">
        <f>I36+J36+K36</f>
        <v>0</v>
      </c>
      <c r="M36" s="48">
        <v>0</v>
      </c>
      <c r="N36" s="48">
        <v>0</v>
      </c>
      <c r="O36" s="48">
        <v>0</v>
      </c>
      <c r="P36" s="48"/>
      <c r="Q36" s="49">
        <f>M36+N36+O36</f>
        <v>0</v>
      </c>
      <c r="R36" s="48">
        <v>0</v>
      </c>
      <c r="S36" s="48">
        <v>0</v>
      </c>
      <c r="T36" s="48">
        <v>0</v>
      </c>
      <c r="U36" s="49">
        <f>R36+S36+T36</f>
        <v>0</v>
      </c>
      <c r="V36" s="37"/>
    </row>
    <row r="37" spans="1:22" s="38" customFormat="1" ht="29.25" customHeight="1">
      <c r="A37" s="41" t="s">
        <v>73</v>
      </c>
      <c r="B37" s="44" t="s">
        <v>49</v>
      </c>
      <c r="C37" s="49">
        <f>C39+C45+C51+C57+C63</f>
        <v>981246.9999999999</v>
      </c>
      <c r="D37" s="49">
        <f>D39+D45+D51+D57+D63</f>
        <v>1096595.06</v>
      </c>
      <c r="E37" s="49">
        <f>E39+E45+E51+E57+E63</f>
        <v>37300.3</v>
      </c>
      <c r="F37" s="49">
        <f>F39+F45+F51+F57+F63</f>
        <v>79849.61</v>
      </c>
      <c r="G37" s="49">
        <f>G39+G45+G51+G57+G63</f>
        <v>85374.81999999999</v>
      </c>
      <c r="H37" s="49">
        <f t="shared" si="1"/>
        <v>202524.72999999998</v>
      </c>
      <c r="I37" s="49">
        <f>I39+I45+I51+I57+I63</f>
        <v>240594.68</v>
      </c>
      <c r="J37" s="49">
        <f>J39+J45+J51+J57+J63</f>
        <v>91809.28</v>
      </c>
      <c r="K37" s="49">
        <f>K39+K45+K51+K57+K63</f>
        <v>120866.68000000001</v>
      </c>
      <c r="L37" s="49">
        <f t="shared" si="2"/>
        <v>453270.63999999996</v>
      </c>
      <c r="M37" s="49">
        <f>M39+M45+M51+M57+M63</f>
        <v>75747.78</v>
      </c>
      <c r="N37" s="49">
        <f>N39+N45+N51+N57+N63</f>
        <v>62322.18</v>
      </c>
      <c r="O37" s="49">
        <f>O39+O45+O51+O57+O63</f>
        <v>73695</v>
      </c>
      <c r="P37" s="49"/>
      <c r="Q37" s="49">
        <f t="shared" si="3"/>
        <v>211764.96</v>
      </c>
      <c r="R37" s="49">
        <f>R39+R45+R51+R57+R63</f>
        <v>109280.4</v>
      </c>
      <c r="S37" s="49">
        <f>S39+S45+S51+S57+S63</f>
        <v>57736.7</v>
      </c>
      <c r="T37" s="49">
        <f>T39+T45+T51+T63+T58</f>
        <v>62017.7</v>
      </c>
      <c r="U37" s="49">
        <f t="shared" si="4"/>
        <v>229034.8</v>
      </c>
      <c r="V37" s="37"/>
    </row>
    <row r="38" spans="1:22" s="38" customFormat="1" ht="15.75" customHeight="1">
      <c r="A38" s="45" t="s">
        <v>50</v>
      </c>
      <c r="B38" s="44"/>
      <c r="C38" s="48"/>
      <c r="D38" s="48"/>
      <c r="E38" s="48"/>
      <c r="F38" s="48"/>
      <c r="G38" s="48"/>
      <c r="H38" s="49"/>
      <c r="I38" s="48"/>
      <c r="J38" s="48"/>
      <c r="K38" s="48"/>
      <c r="L38" s="49"/>
      <c r="M38" s="48"/>
      <c r="N38" s="48"/>
      <c r="O38" s="48"/>
      <c r="P38" s="48"/>
      <c r="Q38" s="49"/>
      <c r="R38" s="48"/>
      <c r="S38" s="48"/>
      <c r="T38" s="48"/>
      <c r="U38" s="49"/>
      <c r="V38" s="37"/>
    </row>
    <row r="39" spans="1:22" s="38" customFormat="1" ht="44.25" customHeight="1">
      <c r="A39" s="41" t="s">
        <v>86</v>
      </c>
      <c r="B39" s="44" t="s">
        <v>53</v>
      </c>
      <c r="C39" s="49">
        <f>C40+C41+C42+C43+C44</f>
        <v>25481.7</v>
      </c>
      <c r="D39" s="49">
        <f aca="true" t="shared" si="6" ref="D39:D62">H39+L39+Q39+U39</f>
        <v>106415.00000000001</v>
      </c>
      <c r="E39" s="49">
        <f>E40+E41+E42+E43+E44</f>
        <v>0</v>
      </c>
      <c r="F39" s="49">
        <f>F40+F41+F42+F43+F44</f>
        <v>6862.8</v>
      </c>
      <c r="G39" s="49">
        <f>G40+G41+G42+G43+G44</f>
        <v>1200</v>
      </c>
      <c r="H39" s="49">
        <f aca="true" t="shared" si="7" ref="H39:H70">E39+F39+G39</f>
        <v>8062.8</v>
      </c>
      <c r="I39" s="49">
        <f>I40+I41+I42+I43+I44</f>
        <v>72870.5</v>
      </c>
      <c r="J39" s="49">
        <f>J40+J41+J42+J43+J44</f>
        <v>10353</v>
      </c>
      <c r="K39" s="49">
        <f>K40+K41+K42+K43+K44</f>
        <v>12083.8</v>
      </c>
      <c r="L39" s="49">
        <f aca="true" t="shared" si="8" ref="L39:L70">I39+J39+K39</f>
        <v>95307.3</v>
      </c>
      <c r="M39" s="49">
        <f>M40+M41+M42+M43+M44</f>
        <v>0</v>
      </c>
      <c r="N39" s="49">
        <f>N40+N41+N42+N43+N44</f>
        <v>0</v>
      </c>
      <c r="O39" s="49">
        <f>O40+O41+O42+O43+O44</f>
        <v>1314.1</v>
      </c>
      <c r="P39" s="49"/>
      <c r="Q39" s="49">
        <f aca="true" t="shared" si="9" ref="Q39:Q70">M39+N39+O39</f>
        <v>1314.1</v>
      </c>
      <c r="R39" s="49">
        <f>R40+R41+R42+R43+R44</f>
        <v>1730.8</v>
      </c>
      <c r="S39" s="49">
        <f>S40+S41+S42+S43+S44</f>
        <v>0</v>
      </c>
      <c r="T39" s="49">
        <f>T40+T41+T42+T43+T44</f>
        <v>0</v>
      </c>
      <c r="U39" s="49">
        <f>R39+S39+T39</f>
        <v>1730.8</v>
      </c>
      <c r="V39" s="39"/>
    </row>
    <row r="40" spans="1:22" s="38" customFormat="1" ht="36" customHeight="1">
      <c r="A40" s="36" t="s">
        <v>78</v>
      </c>
      <c r="B40" s="44"/>
      <c r="C40" s="49"/>
      <c r="D40" s="49">
        <f t="shared" si="6"/>
        <v>0</v>
      </c>
      <c r="E40" s="49"/>
      <c r="F40" s="49"/>
      <c r="G40" s="49"/>
      <c r="H40" s="49">
        <f t="shared" si="7"/>
        <v>0</v>
      </c>
      <c r="I40" s="49"/>
      <c r="J40" s="49"/>
      <c r="K40" s="49"/>
      <c r="L40" s="49">
        <f t="shared" si="8"/>
        <v>0</v>
      </c>
      <c r="M40" s="49"/>
      <c r="N40" s="49"/>
      <c r="O40" s="49"/>
      <c r="P40" s="49"/>
      <c r="Q40" s="49">
        <f t="shared" si="9"/>
        <v>0</v>
      </c>
      <c r="R40" s="49"/>
      <c r="S40" s="49"/>
      <c r="T40" s="49"/>
      <c r="U40" s="49">
        <f aca="true" t="shared" si="10" ref="U40:U70">R40+S40+T40</f>
        <v>0</v>
      </c>
      <c r="V40" s="39"/>
    </row>
    <row r="41" spans="1:22" s="38" customFormat="1" ht="37.5" customHeight="1">
      <c r="A41" s="36" t="s">
        <v>79</v>
      </c>
      <c r="B41" s="44"/>
      <c r="C41" s="49">
        <v>25481.7</v>
      </c>
      <c r="D41" s="49">
        <f>H41+L41+Q41+U41</f>
        <v>106415.00000000001</v>
      </c>
      <c r="E41" s="49"/>
      <c r="F41" s="49">
        <v>6862.8</v>
      </c>
      <c r="G41" s="49">
        <v>1200</v>
      </c>
      <c r="H41" s="49">
        <f t="shared" si="7"/>
        <v>8062.8</v>
      </c>
      <c r="I41" s="49">
        <v>72870.5</v>
      </c>
      <c r="J41" s="49">
        <v>10353</v>
      </c>
      <c r="K41" s="49">
        <v>12083.8</v>
      </c>
      <c r="L41" s="49">
        <f t="shared" si="8"/>
        <v>95307.3</v>
      </c>
      <c r="M41" s="49">
        <v>0</v>
      </c>
      <c r="N41" s="49">
        <v>0</v>
      </c>
      <c r="O41" s="49">
        <v>1314.1</v>
      </c>
      <c r="P41" s="49"/>
      <c r="Q41" s="49">
        <f t="shared" si="9"/>
        <v>1314.1</v>
      </c>
      <c r="R41" s="49">
        <v>1730.8</v>
      </c>
      <c r="S41" s="49">
        <v>0</v>
      </c>
      <c r="T41" s="49">
        <v>0</v>
      </c>
      <c r="U41" s="49">
        <f t="shared" si="10"/>
        <v>1730.8</v>
      </c>
      <c r="V41" s="39"/>
    </row>
    <row r="42" spans="1:22" s="38" customFormat="1" ht="36" customHeight="1">
      <c r="A42" s="36" t="s">
        <v>80</v>
      </c>
      <c r="B42" s="44"/>
      <c r="C42" s="49">
        <v>0</v>
      </c>
      <c r="D42" s="49">
        <f t="shared" si="6"/>
        <v>0</v>
      </c>
      <c r="E42" s="49">
        <v>0</v>
      </c>
      <c r="F42" s="49">
        <v>0</v>
      </c>
      <c r="G42" s="49">
        <v>0</v>
      </c>
      <c r="H42" s="49">
        <f t="shared" si="7"/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/>
      <c r="Q42" s="49">
        <f t="shared" si="9"/>
        <v>0</v>
      </c>
      <c r="R42" s="49">
        <v>0</v>
      </c>
      <c r="S42" s="49">
        <v>0</v>
      </c>
      <c r="T42" s="49">
        <v>0</v>
      </c>
      <c r="U42" s="49">
        <f t="shared" si="10"/>
        <v>0</v>
      </c>
      <c r="V42" s="39"/>
    </row>
    <row r="43" spans="1:22" s="38" customFormat="1" ht="37.5" customHeight="1">
      <c r="A43" s="36" t="s">
        <v>81</v>
      </c>
      <c r="B43" s="44"/>
      <c r="C43" s="49"/>
      <c r="D43" s="49">
        <f t="shared" si="6"/>
        <v>0</v>
      </c>
      <c r="E43" s="49"/>
      <c r="F43" s="49"/>
      <c r="G43" s="49"/>
      <c r="H43" s="49">
        <f t="shared" si="7"/>
        <v>0</v>
      </c>
      <c r="I43" s="49"/>
      <c r="J43" s="49"/>
      <c r="K43" s="49"/>
      <c r="L43" s="49">
        <f t="shared" si="8"/>
        <v>0</v>
      </c>
      <c r="M43" s="49"/>
      <c r="N43" s="49"/>
      <c r="O43" s="49"/>
      <c r="P43" s="49"/>
      <c r="Q43" s="49">
        <f t="shared" si="9"/>
        <v>0</v>
      </c>
      <c r="R43" s="49"/>
      <c r="S43" s="49"/>
      <c r="T43" s="49"/>
      <c r="U43" s="49">
        <f t="shared" si="10"/>
        <v>0</v>
      </c>
      <c r="V43" s="39"/>
    </row>
    <row r="44" spans="1:22" s="38" customFormat="1" ht="27" customHeight="1">
      <c r="A44" s="36" t="s">
        <v>94</v>
      </c>
      <c r="B44" s="4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39"/>
    </row>
    <row r="45" spans="1:23" s="38" customFormat="1" ht="23.25" customHeight="1">
      <c r="A45" s="41" t="s">
        <v>76</v>
      </c>
      <c r="B45" s="44" t="s">
        <v>54</v>
      </c>
      <c r="C45" s="49">
        <f>C46+C47+C48+C49</f>
        <v>44847.4</v>
      </c>
      <c r="D45" s="49">
        <f t="shared" si="6"/>
        <v>51178.49999999999</v>
      </c>
      <c r="E45" s="49">
        <f>E46+E47+E48+E49</f>
        <v>3638</v>
      </c>
      <c r="F45" s="49">
        <f>F46+F47+F48+F49</f>
        <v>4071.6</v>
      </c>
      <c r="G45" s="49">
        <f>G46+G47+G48+G49</f>
        <v>8915.4</v>
      </c>
      <c r="H45" s="49">
        <f t="shared" si="7"/>
        <v>16625</v>
      </c>
      <c r="I45" s="49">
        <f>I46+I47+I48+I49</f>
        <v>6367.1</v>
      </c>
      <c r="J45" s="49">
        <f>J46+J47+J48+J49</f>
        <v>2427.5</v>
      </c>
      <c r="K45" s="49">
        <f>K46+K47+K48+K49</f>
        <v>3679.7</v>
      </c>
      <c r="L45" s="49">
        <f t="shared" si="8"/>
        <v>12474.3</v>
      </c>
      <c r="M45" s="49">
        <f>M46+M47+M48+M49</f>
        <v>3679.7</v>
      </c>
      <c r="N45" s="49">
        <f>N46+N47+N48+N49</f>
        <v>3679.7</v>
      </c>
      <c r="O45" s="49">
        <f>O46+O47+O48+O49</f>
        <v>3679.7</v>
      </c>
      <c r="P45" s="49"/>
      <c r="Q45" s="49">
        <f t="shared" si="9"/>
        <v>11039.099999999999</v>
      </c>
      <c r="R45" s="49">
        <f>R46+R47+R48+R49</f>
        <v>3679.7</v>
      </c>
      <c r="S45" s="49">
        <f>S46+S47+S48+S49</f>
        <v>3679.7</v>
      </c>
      <c r="T45" s="49">
        <f>T46+T47+T48+T49</f>
        <v>3680.7</v>
      </c>
      <c r="U45" s="49">
        <f t="shared" si="10"/>
        <v>11040.099999999999</v>
      </c>
      <c r="V45" s="39"/>
      <c r="W45" s="40"/>
    </row>
    <row r="46" spans="1:23" s="38" customFormat="1" ht="34.5" customHeight="1">
      <c r="A46" s="36" t="s">
        <v>78</v>
      </c>
      <c r="B46" s="44"/>
      <c r="C46" s="49">
        <v>44847.4</v>
      </c>
      <c r="D46" s="49">
        <f t="shared" si="6"/>
        <v>51178.49999999999</v>
      </c>
      <c r="E46" s="49">
        <v>3638</v>
      </c>
      <c r="F46" s="49">
        <v>4071.6</v>
      </c>
      <c r="G46" s="49">
        <v>8915.4</v>
      </c>
      <c r="H46" s="49">
        <f t="shared" si="7"/>
        <v>16625</v>
      </c>
      <c r="I46" s="49">
        <v>6367.1</v>
      </c>
      <c r="J46" s="49">
        <v>2427.5</v>
      </c>
      <c r="K46" s="49">
        <v>3679.7</v>
      </c>
      <c r="L46" s="49">
        <f t="shared" si="8"/>
        <v>12474.3</v>
      </c>
      <c r="M46" s="49">
        <v>3679.7</v>
      </c>
      <c r="N46" s="49">
        <v>3679.7</v>
      </c>
      <c r="O46" s="49">
        <v>3679.7</v>
      </c>
      <c r="P46" s="49"/>
      <c r="Q46" s="49">
        <f>M46+N46+O46</f>
        <v>11039.099999999999</v>
      </c>
      <c r="R46" s="49">
        <v>3679.7</v>
      </c>
      <c r="S46" s="49">
        <v>3679.7</v>
      </c>
      <c r="T46" s="49">
        <v>3680.7</v>
      </c>
      <c r="U46" s="49">
        <f>R46+S46+T46</f>
        <v>11040.099999999999</v>
      </c>
      <c r="V46" s="39"/>
      <c r="W46" s="40"/>
    </row>
    <row r="47" spans="1:23" s="38" customFormat="1" ht="35.25" customHeight="1">
      <c r="A47" s="36" t="s">
        <v>79</v>
      </c>
      <c r="B47" s="44"/>
      <c r="C47" s="49"/>
      <c r="D47" s="49">
        <f t="shared" si="6"/>
        <v>0</v>
      </c>
      <c r="E47" s="49"/>
      <c r="F47" s="49"/>
      <c r="G47" s="49"/>
      <c r="H47" s="49">
        <f t="shared" si="7"/>
        <v>0</v>
      </c>
      <c r="I47" s="49"/>
      <c r="J47" s="49"/>
      <c r="K47" s="49"/>
      <c r="L47" s="49">
        <f t="shared" si="8"/>
        <v>0</v>
      </c>
      <c r="M47" s="49"/>
      <c r="N47" s="49"/>
      <c r="O47" s="49"/>
      <c r="P47" s="49"/>
      <c r="Q47" s="49">
        <f t="shared" si="9"/>
        <v>0</v>
      </c>
      <c r="R47" s="49"/>
      <c r="S47" s="49"/>
      <c r="T47" s="49"/>
      <c r="U47" s="49">
        <f t="shared" si="10"/>
        <v>0</v>
      </c>
      <c r="V47" s="39"/>
      <c r="W47" s="40"/>
    </row>
    <row r="48" spans="1:23" s="38" customFormat="1" ht="33.75" customHeight="1">
      <c r="A48" s="36" t="s">
        <v>80</v>
      </c>
      <c r="B48" s="44"/>
      <c r="C48" s="49"/>
      <c r="D48" s="49">
        <f t="shared" si="6"/>
        <v>0</v>
      </c>
      <c r="E48" s="49"/>
      <c r="F48" s="49"/>
      <c r="G48" s="49"/>
      <c r="H48" s="49">
        <f t="shared" si="7"/>
        <v>0</v>
      </c>
      <c r="I48" s="49"/>
      <c r="J48" s="49"/>
      <c r="K48" s="49"/>
      <c r="L48" s="49">
        <f t="shared" si="8"/>
        <v>0</v>
      </c>
      <c r="M48" s="49"/>
      <c r="N48" s="49"/>
      <c r="O48" s="49"/>
      <c r="P48" s="49"/>
      <c r="Q48" s="49">
        <f t="shared" si="9"/>
        <v>0</v>
      </c>
      <c r="R48" s="49"/>
      <c r="S48" s="49"/>
      <c r="T48" s="49"/>
      <c r="U48" s="49">
        <f t="shared" si="10"/>
        <v>0</v>
      </c>
      <c r="V48" s="39"/>
      <c r="W48" s="40"/>
    </row>
    <row r="49" spans="1:23" s="38" customFormat="1" ht="34.5" customHeight="1">
      <c r="A49" s="36" t="s">
        <v>81</v>
      </c>
      <c r="B49" s="44"/>
      <c r="C49" s="49"/>
      <c r="D49" s="49">
        <f t="shared" si="6"/>
        <v>0</v>
      </c>
      <c r="E49" s="49"/>
      <c r="F49" s="49"/>
      <c r="G49" s="49"/>
      <c r="H49" s="49">
        <f t="shared" si="7"/>
        <v>0</v>
      </c>
      <c r="I49" s="49"/>
      <c r="J49" s="49"/>
      <c r="K49" s="49"/>
      <c r="L49" s="49">
        <f t="shared" si="8"/>
        <v>0</v>
      </c>
      <c r="M49" s="49"/>
      <c r="N49" s="49"/>
      <c r="O49" s="49"/>
      <c r="P49" s="49"/>
      <c r="Q49" s="49">
        <f t="shared" si="9"/>
        <v>0</v>
      </c>
      <c r="R49" s="49"/>
      <c r="S49" s="49"/>
      <c r="T49" s="49"/>
      <c r="U49" s="49">
        <f t="shared" si="10"/>
        <v>0</v>
      </c>
      <c r="V49" s="39"/>
      <c r="W49" s="40"/>
    </row>
    <row r="50" spans="1:23" s="38" customFormat="1" ht="26.25" customHeight="1">
      <c r="A50" s="36" t="s">
        <v>94</v>
      </c>
      <c r="B50" s="44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39"/>
      <c r="W50" s="40"/>
    </row>
    <row r="51" spans="1:23" s="38" customFormat="1" ht="58.5" customHeight="1">
      <c r="A51" s="41" t="s">
        <v>87</v>
      </c>
      <c r="B51" s="44" t="s">
        <v>55</v>
      </c>
      <c r="C51" s="49">
        <f>C52+C55+C54</f>
        <v>631452.2</v>
      </c>
      <c r="D51" s="49">
        <f t="shared" si="6"/>
        <v>647657.46</v>
      </c>
      <c r="E51" s="49">
        <f>E52+E53+E54+E55</f>
        <v>26641.9</v>
      </c>
      <c r="F51" s="49">
        <f>F52+F53+F54+F55</f>
        <v>49433.299999999996</v>
      </c>
      <c r="G51" s="49">
        <f>G52+G53+G54+G55</f>
        <v>50836.299999999996</v>
      </c>
      <c r="H51" s="49">
        <f t="shared" si="7"/>
        <v>126911.5</v>
      </c>
      <c r="I51" s="49">
        <f>I52+I53+I54+I55</f>
        <v>91584.64</v>
      </c>
      <c r="J51" s="49">
        <f>J52+J53+J54+J55</f>
        <v>56995.78</v>
      </c>
      <c r="K51" s="49">
        <f>K52+K53+K54+K55</f>
        <v>81977.38</v>
      </c>
      <c r="L51" s="49">
        <f t="shared" si="8"/>
        <v>230557.8</v>
      </c>
      <c r="M51" s="49">
        <f>M52+M53+M54+M55</f>
        <v>50961.78</v>
      </c>
      <c r="N51" s="49">
        <f>N52+N53+N54+N55</f>
        <v>37868.880000000005</v>
      </c>
      <c r="O51" s="49">
        <f>O52+O53+O54+O55</f>
        <v>48368.8</v>
      </c>
      <c r="P51" s="49"/>
      <c r="Q51" s="49">
        <f t="shared" si="9"/>
        <v>137199.46000000002</v>
      </c>
      <c r="R51" s="49">
        <f>R52+R53+R54+R55</f>
        <v>83459.7</v>
      </c>
      <c r="S51" s="49">
        <f>S52+S53+S54+S55</f>
        <v>34477.3</v>
      </c>
      <c r="T51" s="49">
        <f>T52+T53+T54+T55</f>
        <v>35051.7</v>
      </c>
      <c r="U51" s="49">
        <f t="shared" si="10"/>
        <v>152988.7</v>
      </c>
      <c r="V51" s="39"/>
      <c r="W51" s="40"/>
    </row>
    <row r="52" spans="1:23" s="38" customFormat="1" ht="37.5" customHeight="1">
      <c r="A52" s="36" t="s">
        <v>78</v>
      </c>
      <c r="B52" s="44"/>
      <c r="C52" s="49"/>
      <c r="D52" s="49">
        <f t="shared" si="6"/>
        <v>0</v>
      </c>
      <c r="E52" s="49"/>
      <c r="F52" s="49"/>
      <c r="G52" s="49"/>
      <c r="H52" s="49">
        <f t="shared" si="7"/>
        <v>0</v>
      </c>
      <c r="I52" s="49"/>
      <c r="J52" s="49"/>
      <c r="K52" s="49"/>
      <c r="L52" s="49">
        <f t="shared" si="8"/>
        <v>0</v>
      </c>
      <c r="M52" s="49"/>
      <c r="N52" s="49"/>
      <c r="O52" s="49"/>
      <c r="P52" s="49"/>
      <c r="Q52" s="49">
        <f t="shared" si="9"/>
        <v>0</v>
      </c>
      <c r="R52" s="49"/>
      <c r="S52" s="49"/>
      <c r="T52" s="49"/>
      <c r="U52" s="49">
        <f t="shared" si="10"/>
        <v>0</v>
      </c>
      <c r="V52" s="39"/>
      <c r="W52" s="40"/>
    </row>
    <row r="53" spans="1:23" s="38" customFormat="1" ht="37.5" customHeight="1">
      <c r="A53" s="36" t="s">
        <v>79</v>
      </c>
      <c r="B53" s="44"/>
      <c r="C53" s="49"/>
      <c r="D53" s="49">
        <f t="shared" si="6"/>
        <v>0</v>
      </c>
      <c r="E53" s="49"/>
      <c r="F53" s="49"/>
      <c r="G53" s="49"/>
      <c r="H53" s="49">
        <f t="shared" si="7"/>
        <v>0</v>
      </c>
      <c r="I53" s="49"/>
      <c r="J53" s="49"/>
      <c r="K53" s="49"/>
      <c r="L53" s="49">
        <f t="shared" si="8"/>
        <v>0</v>
      </c>
      <c r="M53" s="49"/>
      <c r="N53" s="49"/>
      <c r="O53" s="49"/>
      <c r="P53" s="49"/>
      <c r="Q53" s="49">
        <f t="shared" si="9"/>
        <v>0</v>
      </c>
      <c r="R53" s="49"/>
      <c r="S53" s="49"/>
      <c r="T53" s="49"/>
      <c r="U53" s="49">
        <f t="shared" si="10"/>
        <v>0</v>
      </c>
      <c r="V53" s="39"/>
      <c r="W53" s="40"/>
    </row>
    <row r="54" spans="1:23" s="38" customFormat="1" ht="39" customHeight="1">
      <c r="A54" s="36" t="s">
        <v>80</v>
      </c>
      <c r="B54" s="44"/>
      <c r="C54" s="49">
        <v>482953.7</v>
      </c>
      <c r="D54" s="49">
        <f t="shared" si="6"/>
        <v>495985.26</v>
      </c>
      <c r="E54" s="49">
        <v>17303.2</v>
      </c>
      <c r="F54" s="49">
        <v>41006.2</v>
      </c>
      <c r="G54" s="49">
        <v>39413.7</v>
      </c>
      <c r="H54" s="49">
        <f t="shared" si="7"/>
        <v>97723.09999999999</v>
      </c>
      <c r="I54" s="49">
        <v>81462.74</v>
      </c>
      <c r="J54" s="49">
        <v>47810.08</v>
      </c>
      <c r="K54" s="49">
        <v>74089.28</v>
      </c>
      <c r="L54" s="49">
        <f t="shared" si="8"/>
        <v>203362.1</v>
      </c>
      <c r="M54" s="49">
        <v>41683.78</v>
      </c>
      <c r="N54" s="49">
        <v>29126.18</v>
      </c>
      <c r="O54" s="49">
        <v>39587.5</v>
      </c>
      <c r="P54" s="49"/>
      <c r="Q54" s="49">
        <f t="shared" si="9"/>
        <v>110397.45999999999</v>
      </c>
      <c r="R54" s="49">
        <v>33936.1</v>
      </c>
      <c r="S54" s="49">
        <v>26023.1</v>
      </c>
      <c r="T54" s="49">
        <v>24543.4</v>
      </c>
      <c r="U54" s="49">
        <f t="shared" si="10"/>
        <v>84502.6</v>
      </c>
      <c r="V54" s="39"/>
      <c r="W54" s="40"/>
    </row>
    <row r="55" spans="1:23" s="38" customFormat="1" ht="33.75" customHeight="1">
      <c r="A55" s="36" t="s">
        <v>81</v>
      </c>
      <c r="B55" s="44"/>
      <c r="C55" s="49">
        <v>148498.5</v>
      </c>
      <c r="D55" s="49">
        <f t="shared" si="6"/>
        <v>151672.2</v>
      </c>
      <c r="E55" s="49">
        <v>9338.7</v>
      </c>
      <c r="F55" s="49">
        <v>8427.1</v>
      </c>
      <c r="G55" s="49">
        <v>11422.6</v>
      </c>
      <c r="H55" s="49">
        <f t="shared" si="7"/>
        <v>29188.4</v>
      </c>
      <c r="I55" s="49">
        <v>10121.9</v>
      </c>
      <c r="J55" s="49">
        <v>9185.7</v>
      </c>
      <c r="K55" s="49">
        <v>7888.1</v>
      </c>
      <c r="L55" s="49">
        <f t="shared" si="8"/>
        <v>27195.699999999997</v>
      </c>
      <c r="M55" s="49">
        <v>9278</v>
      </c>
      <c r="N55" s="49">
        <v>8742.7</v>
      </c>
      <c r="O55" s="49">
        <v>8781.3</v>
      </c>
      <c r="P55" s="49"/>
      <c r="Q55" s="49">
        <f t="shared" si="9"/>
        <v>26802</v>
      </c>
      <c r="R55" s="49">
        <v>49523.6</v>
      </c>
      <c r="S55" s="49">
        <v>8454.2</v>
      </c>
      <c r="T55" s="49">
        <v>10508.3</v>
      </c>
      <c r="U55" s="49">
        <f t="shared" si="10"/>
        <v>68486.1</v>
      </c>
      <c r="V55" s="39"/>
      <c r="W55" s="40"/>
    </row>
    <row r="56" spans="1:23" s="38" customFormat="1" ht="24.75" customHeight="1">
      <c r="A56" s="36" t="s">
        <v>94</v>
      </c>
      <c r="B56" s="4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39"/>
      <c r="W56" s="40"/>
    </row>
    <row r="57" spans="1:23" s="38" customFormat="1" ht="45.75" customHeight="1">
      <c r="A57" s="41" t="s">
        <v>88</v>
      </c>
      <c r="B57" s="44" t="s">
        <v>56</v>
      </c>
      <c r="C57" s="49">
        <f>C58+C59+C60+C61+C62</f>
        <v>0</v>
      </c>
      <c r="D57" s="49">
        <f t="shared" si="6"/>
        <v>0</v>
      </c>
      <c r="E57" s="49">
        <f>E58+E59+E60+E61+E62</f>
        <v>0</v>
      </c>
      <c r="F57" s="49">
        <f>F58+F59+F60+F61+F62</f>
        <v>0</v>
      </c>
      <c r="G57" s="49">
        <f>G58+G59+G60+G61+G62</f>
        <v>0</v>
      </c>
      <c r="H57" s="49">
        <f>E57+F57+G57</f>
        <v>0</v>
      </c>
      <c r="I57" s="49">
        <f>I58+I59+I60+I61+I62</f>
        <v>0</v>
      </c>
      <c r="J57" s="49">
        <f>J58+J59+J60+J61+J62</f>
        <v>0</v>
      </c>
      <c r="K57" s="49">
        <f>K58+K59+K60+K61+K62</f>
        <v>0</v>
      </c>
      <c r="L57" s="49">
        <f t="shared" si="8"/>
        <v>0</v>
      </c>
      <c r="M57" s="49">
        <f>M58+M59+M60+M61+M62</f>
        <v>0</v>
      </c>
      <c r="N57" s="49">
        <f>N58+N59+N60+N61+N62</f>
        <v>0</v>
      </c>
      <c r="O57" s="49">
        <f>O58+O59+O60+O61+O62</f>
        <v>0</v>
      </c>
      <c r="P57" s="49"/>
      <c r="Q57" s="49">
        <f t="shared" si="9"/>
        <v>0</v>
      </c>
      <c r="R57" s="49">
        <f>R58+R59+R60+R61+R62</f>
        <v>0</v>
      </c>
      <c r="S57" s="49">
        <f>S58+S59+S60+S61+S62</f>
        <v>0</v>
      </c>
      <c r="T57" s="49">
        <f>T58+T59+T60+T61+T62</f>
        <v>0</v>
      </c>
      <c r="U57" s="49">
        <f t="shared" si="10"/>
        <v>0</v>
      </c>
      <c r="V57" s="39"/>
      <c r="W57" s="40"/>
    </row>
    <row r="58" spans="1:23" s="38" customFormat="1" ht="39" customHeight="1">
      <c r="A58" s="36" t="s">
        <v>78</v>
      </c>
      <c r="B58" s="44"/>
      <c r="C58" s="49">
        <v>0</v>
      </c>
      <c r="D58" s="49">
        <f t="shared" si="6"/>
        <v>0</v>
      </c>
      <c r="E58" s="49">
        <v>0</v>
      </c>
      <c r="F58" s="49">
        <v>0</v>
      </c>
      <c r="G58" s="49">
        <v>0</v>
      </c>
      <c r="H58" s="49">
        <f t="shared" si="7"/>
        <v>0</v>
      </c>
      <c r="I58" s="49">
        <v>0</v>
      </c>
      <c r="J58" s="49">
        <v>0</v>
      </c>
      <c r="K58" s="49">
        <v>0</v>
      </c>
      <c r="L58" s="49">
        <f t="shared" si="8"/>
        <v>0</v>
      </c>
      <c r="M58" s="49">
        <v>0</v>
      </c>
      <c r="N58" s="49">
        <v>0</v>
      </c>
      <c r="O58" s="49">
        <v>0</v>
      </c>
      <c r="P58" s="49"/>
      <c r="Q58" s="49">
        <f t="shared" si="9"/>
        <v>0</v>
      </c>
      <c r="R58" s="49">
        <v>0</v>
      </c>
      <c r="S58" s="49">
        <v>0</v>
      </c>
      <c r="T58" s="49">
        <v>0</v>
      </c>
      <c r="U58" s="49">
        <f t="shared" si="10"/>
        <v>0</v>
      </c>
      <c r="V58" s="39"/>
      <c r="W58" s="40"/>
    </row>
    <row r="59" spans="1:23" s="38" customFormat="1" ht="37.5" customHeight="1">
      <c r="A59" s="36" t="s">
        <v>79</v>
      </c>
      <c r="B59" s="44"/>
      <c r="C59" s="49"/>
      <c r="D59" s="49">
        <f t="shared" si="6"/>
        <v>0</v>
      </c>
      <c r="E59" s="49"/>
      <c r="F59" s="49"/>
      <c r="G59" s="49"/>
      <c r="H59" s="49">
        <f t="shared" si="7"/>
        <v>0</v>
      </c>
      <c r="I59" s="49"/>
      <c r="J59" s="49"/>
      <c r="K59" s="49"/>
      <c r="L59" s="49">
        <f t="shared" si="8"/>
        <v>0</v>
      </c>
      <c r="M59" s="49"/>
      <c r="N59" s="49"/>
      <c r="O59" s="49"/>
      <c r="P59" s="49"/>
      <c r="Q59" s="49">
        <f t="shared" si="9"/>
        <v>0</v>
      </c>
      <c r="R59" s="49"/>
      <c r="S59" s="49"/>
      <c r="T59" s="49"/>
      <c r="U59" s="49">
        <f t="shared" si="10"/>
        <v>0</v>
      </c>
      <c r="V59" s="39"/>
      <c r="W59" s="40"/>
    </row>
    <row r="60" spans="1:23" s="38" customFormat="1" ht="38.25" customHeight="1">
      <c r="A60" s="36" t="s">
        <v>80</v>
      </c>
      <c r="B60" s="44"/>
      <c r="C60" s="49"/>
      <c r="D60" s="49">
        <f t="shared" si="6"/>
        <v>0</v>
      </c>
      <c r="E60" s="49"/>
      <c r="F60" s="49"/>
      <c r="G60" s="49"/>
      <c r="H60" s="49">
        <f t="shared" si="7"/>
        <v>0</v>
      </c>
      <c r="I60" s="49"/>
      <c r="J60" s="49"/>
      <c r="K60" s="49"/>
      <c r="L60" s="49">
        <f t="shared" si="8"/>
        <v>0</v>
      </c>
      <c r="M60" s="49"/>
      <c r="N60" s="49"/>
      <c r="O60" s="49"/>
      <c r="P60" s="49"/>
      <c r="Q60" s="49">
        <f t="shared" si="9"/>
        <v>0</v>
      </c>
      <c r="R60" s="49"/>
      <c r="S60" s="49"/>
      <c r="T60" s="49"/>
      <c r="U60" s="49">
        <f t="shared" si="10"/>
        <v>0</v>
      </c>
      <c r="V60" s="39"/>
      <c r="W60" s="40"/>
    </row>
    <row r="61" spans="1:23" s="38" customFormat="1" ht="33" customHeight="1">
      <c r="A61" s="36" t="s">
        <v>81</v>
      </c>
      <c r="B61" s="44"/>
      <c r="C61" s="49"/>
      <c r="D61" s="49">
        <f t="shared" si="6"/>
        <v>0</v>
      </c>
      <c r="E61" s="49"/>
      <c r="F61" s="49"/>
      <c r="G61" s="49"/>
      <c r="H61" s="49">
        <f t="shared" si="7"/>
        <v>0</v>
      </c>
      <c r="I61" s="49"/>
      <c r="J61" s="49"/>
      <c r="K61" s="49"/>
      <c r="L61" s="49">
        <f t="shared" si="8"/>
        <v>0</v>
      </c>
      <c r="M61" s="49"/>
      <c r="N61" s="49"/>
      <c r="O61" s="49"/>
      <c r="P61" s="49"/>
      <c r="Q61" s="49">
        <f t="shared" si="9"/>
        <v>0</v>
      </c>
      <c r="R61" s="49"/>
      <c r="S61" s="49"/>
      <c r="T61" s="49"/>
      <c r="U61" s="49">
        <f t="shared" si="10"/>
        <v>0</v>
      </c>
      <c r="V61" s="39"/>
      <c r="W61" s="40"/>
    </row>
    <row r="62" spans="1:23" s="38" customFormat="1" ht="33" customHeight="1">
      <c r="A62" s="36" t="s">
        <v>94</v>
      </c>
      <c r="B62" s="44"/>
      <c r="C62" s="49">
        <v>0</v>
      </c>
      <c r="D62" s="49">
        <f t="shared" si="6"/>
        <v>0</v>
      </c>
      <c r="E62" s="49">
        <v>0</v>
      </c>
      <c r="F62" s="49">
        <v>0</v>
      </c>
      <c r="G62" s="49">
        <v>0</v>
      </c>
      <c r="H62" s="49">
        <f>E62+F62+G62</f>
        <v>0</v>
      </c>
      <c r="I62" s="49">
        <v>0</v>
      </c>
      <c r="J62" s="49">
        <v>0</v>
      </c>
      <c r="K62" s="49">
        <v>0</v>
      </c>
      <c r="L62" s="49">
        <f>I62+J62+K62</f>
        <v>0</v>
      </c>
      <c r="M62" s="49">
        <v>0</v>
      </c>
      <c r="N62" s="49">
        <v>0</v>
      </c>
      <c r="O62" s="49">
        <v>0</v>
      </c>
      <c r="P62" s="49"/>
      <c r="Q62" s="49">
        <f>M62+N62+O62</f>
        <v>0</v>
      </c>
      <c r="R62" s="49">
        <v>0</v>
      </c>
      <c r="S62" s="49">
        <v>0</v>
      </c>
      <c r="T62" s="49">
        <v>0</v>
      </c>
      <c r="U62" s="49">
        <f>R62+S62+T62</f>
        <v>0</v>
      </c>
      <c r="V62" s="39"/>
      <c r="W62" s="40"/>
    </row>
    <row r="63" spans="1:23" s="38" customFormat="1" ht="28.5" customHeight="1">
      <c r="A63" s="41" t="s">
        <v>51</v>
      </c>
      <c r="B63" s="44" t="s">
        <v>57</v>
      </c>
      <c r="C63" s="49">
        <f>C64+C65+C66+C67+C68+C69</f>
        <v>279465.69999999995</v>
      </c>
      <c r="D63" s="49">
        <f>D64+D65+D66+D67+D68+D69</f>
        <v>291344.10000000003</v>
      </c>
      <c r="E63" s="49">
        <f>E64+E65+E66+E67+E68+E69</f>
        <v>7020.4</v>
      </c>
      <c r="F63" s="49">
        <f>F64+F65+F66+F67+F68+F69</f>
        <v>19481.91</v>
      </c>
      <c r="G63" s="49">
        <f>G64+G65+G66+G67+G68+G69</f>
        <v>24423.12</v>
      </c>
      <c r="H63" s="49">
        <f t="shared" si="7"/>
        <v>50925.42999999999</v>
      </c>
      <c r="I63" s="49">
        <f>I64+I65+I66+I67+I68+I69</f>
        <v>69772.44</v>
      </c>
      <c r="J63" s="49">
        <f>J64+J65+J66+J67+J68+J69</f>
        <v>22033</v>
      </c>
      <c r="K63" s="49">
        <f>K64+K65+K66+K67+K68+K69</f>
        <v>23125.800000000003</v>
      </c>
      <c r="L63" s="49">
        <f>L64+L65+L66+L67+L68</f>
        <v>114326.24</v>
      </c>
      <c r="M63" s="49">
        <f>M64+M65+M66+M67+M68+M69</f>
        <v>21106.300000000003</v>
      </c>
      <c r="N63" s="49">
        <f>N64+N65+N66+N67+N68+N69</f>
        <v>20773.6</v>
      </c>
      <c r="O63" s="49">
        <f>O64+O65+O66+O67+O68+O69</f>
        <v>20332.399999999994</v>
      </c>
      <c r="P63" s="49"/>
      <c r="Q63" s="49">
        <f t="shared" si="9"/>
        <v>62212.299999999996</v>
      </c>
      <c r="R63" s="49">
        <f>R64+R65+R66+R67+R68+R69</f>
        <v>20410.200000000004</v>
      </c>
      <c r="S63" s="49">
        <f>S64+S65+S66+S67+S68+S69</f>
        <v>19579.699999999997</v>
      </c>
      <c r="T63" s="49">
        <f>T64+T65+T66+T67+T68+T69</f>
        <v>23285.300000000003</v>
      </c>
      <c r="U63" s="49">
        <f t="shared" si="10"/>
        <v>63275.200000000004</v>
      </c>
      <c r="V63" s="39"/>
      <c r="W63" s="40"/>
    </row>
    <row r="64" spans="1:23" s="38" customFormat="1" ht="35.25" customHeight="1">
      <c r="A64" s="36" t="s">
        <v>78</v>
      </c>
      <c r="B64" s="44"/>
      <c r="C64" s="49">
        <v>11675</v>
      </c>
      <c r="D64" s="49">
        <f aca="true" t="shared" si="11" ref="D64:D69">H64+L64+Q64+U64</f>
        <v>12201.1</v>
      </c>
      <c r="E64" s="49">
        <v>305</v>
      </c>
      <c r="F64" s="49">
        <v>965.6</v>
      </c>
      <c r="G64" s="49">
        <v>929.6</v>
      </c>
      <c r="H64" s="49">
        <f t="shared" si="7"/>
        <v>2200.2</v>
      </c>
      <c r="I64" s="49">
        <v>1028</v>
      </c>
      <c r="J64" s="49">
        <v>1052</v>
      </c>
      <c r="K64" s="49">
        <v>1841</v>
      </c>
      <c r="L64" s="49">
        <f t="shared" si="8"/>
        <v>3921</v>
      </c>
      <c r="M64" s="49">
        <v>1053</v>
      </c>
      <c r="N64" s="49">
        <v>1027</v>
      </c>
      <c r="O64" s="49">
        <v>1053</v>
      </c>
      <c r="P64" s="49"/>
      <c r="Q64" s="49">
        <f t="shared" si="9"/>
        <v>3133</v>
      </c>
      <c r="R64" s="49">
        <v>973.2</v>
      </c>
      <c r="S64" s="49">
        <v>1000.7</v>
      </c>
      <c r="T64" s="49">
        <v>973</v>
      </c>
      <c r="U64" s="49">
        <f t="shared" si="10"/>
        <v>2946.9</v>
      </c>
      <c r="V64" s="39"/>
      <c r="W64" s="40"/>
    </row>
    <row r="65" spans="1:23" s="38" customFormat="1" ht="41.25" customHeight="1">
      <c r="A65" s="36" t="s">
        <v>79</v>
      </c>
      <c r="B65" s="44"/>
      <c r="C65" s="49">
        <v>157889.7</v>
      </c>
      <c r="D65" s="49">
        <f t="shared" si="11"/>
        <v>166556.4</v>
      </c>
      <c r="E65" s="49">
        <v>2352.3</v>
      </c>
      <c r="F65" s="49">
        <v>10076.6</v>
      </c>
      <c r="G65" s="49">
        <v>14898</v>
      </c>
      <c r="H65" s="49">
        <f t="shared" si="7"/>
        <v>27326.9</v>
      </c>
      <c r="I65" s="49">
        <v>50045</v>
      </c>
      <c r="J65" s="49">
        <v>11148</v>
      </c>
      <c r="K65" s="49">
        <v>11148</v>
      </c>
      <c r="L65" s="49">
        <f t="shared" si="8"/>
        <v>72341</v>
      </c>
      <c r="M65" s="49">
        <v>11148</v>
      </c>
      <c r="N65" s="49">
        <v>11148</v>
      </c>
      <c r="O65" s="49">
        <v>11148</v>
      </c>
      <c r="P65" s="49"/>
      <c r="Q65" s="49">
        <f>M65+N65+O65</f>
        <v>33444</v>
      </c>
      <c r="R65" s="49">
        <v>11148</v>
      </c>
      <c r="S65" s="49">
        <v>11148</v>
      </c>
      <c r="T65" s="49">
        <v>11148.5</v>
      </c>
      <c r="U65" s="49">
        <f t="shared" si="10"/>
        <v>33444.5</v>
      </c>
      <c r="V65" s="39"/>
      <c r="W65" s="40"/>
    </row>
    <row r="66" spans="1:23" s="38" customFormat="1" ht="36.75" customHeight="1">
      <c r="A66" s="36" t="s">
        <v>80</v>
      </c>
      <c r="B66" s="44"/>
      <c r="C66" s="49">
        <v>99089.4</v>
      </c>
      <c r="D66" s="49">
        <v>101506.8</v>
      </c>
      <c r="E66" s="49">
        <v>4037</v>
      </c>
      <c r="F66" s="49">
        <v>7743.61</v>
      </c>
      <c r="G66" s="49">
        <v>7768.62</v>
      </c>
      <c r="H66" s="49">
        <f t="shared" si="7"/>
        <v>19549.23</v>
      </c>
      <c r="I66" s="49">
        <v>16901.04</v>
      </c>
      <c r="J66" s="49">
        <v>9029.1</v>
      </c>
      <c r="K66" s="49">
        <v>9181.9</v>
      </c>
      <c r="L66" s="49">
        <f>I66+J66+K66</f>
        <v>35112.04</v>
      </c>
      <c r="M66" s="49">
        <v>8163.6</v>
      </c>
      <c r="N66" s="49">
        <v>7780.1</v>
      </c>
      <c r="O66" s="49">
        <v>7296.1</v>
      </c>
      <c r="P66" s="49"/>
      <c r="Q66" s="49">
        <f t="shared" si="9"/>
        <v>23239.800000000003</v>
      </c>
      <c r="R66" s="49">
        <v>7461.1</v>
      </c>
      <c r="S66" s="49">
        <v>6400.7</v>
      </c>
      <c r="T66" s="49">
        <v>9744</v>
      </c>
      <c r="U66" s="49">
        <f t="shared" si="10"/>
        <v>23605.8</v>
      </c>
      <c r="V66" s="39"/>
      <c r="W66" s="40"/>
    </row>
    <row r="67" spans="1:23" s="38" customFormat="1" ht="37.5" customHeight="1">
      <c r="A67" s="36" t="s">
        <v>81</v>
      </c>
      <c r="B67" s="44"/>
      <c r="C67" s="49">
        <v>7884.6</v>
      </c>
      <c r="D67" s="49">
        <f t="shared" si="11"/>
        <v>8047.9</v>
      </c>
      <c r="E67" s="49">
        <v>245.4</v>
      </c>
      <c r="F67" s="49">
        <v>428.7</v>
      </c>
      <c r="G67" s="49">
        <v>576.6</v>
      </c>
      <c r="H67" s="49">
        <f>E67+F67+G67</f>
        <v>1250.7</v>
      </c>
      <c r="I67" s="49">
        <v>1207.9</v>
      </c>
      <c r="J67" s="49">
        <v>621.9</v>
      </c>
      <c r="K67" s="49">
        <v>660.9</v>
      </c>
      <c r="L67" s="49">
        <f>I67+J67+K67</f>
        <v>2490.7000000000003</v>
      </c>
      <c r="M67" s="49">
        <v>558.9</v>
      </c>
      <c r="N67" s="49">
        <v>561.1</v>
      </c>
      <c r="O67" s="49">
        <v>616.1</v>
      </c>
      <c r="P67" s="49"/>
      <c r="Q67" s="49">
        <f>M67+N67+O67</f>
        <v>1736.1</v>
      </c>
      <c r="R67" s="49">
        <v>631.9</v>
      </c>
      <c r="S67" s="49">
        <v>808.1</v>
      </c>
      <c r="T67" s="49">
        <v>1130.4</v>
      </c>
      <c r="U67" s="49">
        <f t="shared" si="10"/>
        <v>2570.4</v>
      </c>
      <c r="V67" s="39"/>
      <c r="W67" s="40"/>
    </row>
    <row r="68" spans="1:23" s="38" customFormat="1" ht="27" customHeight="1">
      <c r="A68" s="36" t="s">
        <v>94</v>
      </c>
      <c r="B68" s="44"/>
      <c r="C68" s="49">
        <v>1399</v>
      </c>
      <c r="D68" s="49">
        <f t="shared" si="11"/>
        <v>1449</v>
      </c>
      <c r="E68" s="49">
        <v>38.9</v>
      </c>
      <c r="F68" s="49">
        <v>141.1</v>
      </c>
      <c r="G68" s="49">
        <v>124</v>
      </c>
      <c r="H68" s="49">
        <f>E68+F68+G68</f>
        <v>304</v>
      </c>
      <c r="I68" s="49">
        <v>223.5</v>
      </c>
      <c r="J68" s="49">
        <v>91</v>
      </c>
      <c r="K68" s="49">
        <v>147</v>
      </c>
      <c r="L68" s="49">
        <f>I68+J68+K68</f>
        <v>461.5</v>
      </c>
      <c r="M68" s="49">
        <v>91.4</v>
      </c>
      <c r="N68" s="49">
        <v>128.7</v>
      </c>
      <c r="O68" s="49">
        <v>109.6</v>
      </c>
      <c r="P68" s="49"/>
      <c r="Q68" s="49">
        <f>M68+N68+O68</f>
        <v>329.7</v>
      </c>
      <c r="R68" s="49">
        <v>98</v>
      </c>
      <c r="S68" s="49">
        <v>111.1</v>
      </c>
      <c r="T68" s="49">
        <v>144.7</v>
      </c>
      <c r="U68" s="49">
        <f>R68+S68+T68</f>
        <v>353.79999999999995</v>
      </c>
      <c r="V68" s="39"/>
      <c r="W68" s="40"/>
    </row>
    <row r="69" spans="1:23" s="38" customFormat="1" ht="33" customHeight="1">
      <c r="A69" s="36" t="s">
        <v>97</v>
      </c>
      <c r="B69" s="44"/>
      <c r="C69" s="49">
        <v>1528</v>
      </c>
      <c r="D69" s="49">
        <f t="shared" si="11"/>
        <v>1582.8999999999999</v>
      </c>
      <c r="E69" s="49">
        <v>41.8</v>
      </c>
      <c r="F69" s="49">
        <v>126.3</v>
      </c>
      <c r="G69" s="49">
        <v>126.3</v>
      </c>
      <c r="H69" s="49">
        <f>E69+F69+G69</f>
        <v>294.4</v>
      </c>
      <c r="I69" s="49">
        <v>367</v>
      </c>
      <c r="J69" s="49">
        <v>91</v>
      </c>
      <c r="K69" s="49">
        <v>147</v>
      </c>
      <c r="L69" s="49">
        <f>I69+J69+K69</f>
        <v>605</v>
      </c>
      <c r="M69" s="49">
        <v>91.4</v>
      </c>
      <c r="N69" s="49">
        <v>128.7</v>
      </c>
      <c r="O69" s="49">
        <v>109.6</v>
      </c>
      <c r="P69" s="49"/>
      <c r="Q69" s="49">
        <f>M69+N69+O69</f>
        <v>329.7</v>
      </c>
      <c r="R69" s="49">
        <v>98</v>
      </c>
      <c r="S69" s="49">
        <v>111.1</v>
      </c>
      <c r="T69" s="49">
        <v>144.7</v>
      </c>
      <c r="U69" s="49">
        <f>R69+S69+T69</f>
        <v>353.79999999999995</v>
      </c>
      <c r="V69" s="39"/>
      <c r="W69" s="40"/>
    </row>
    <row r="70" spans="1:22" s="38" customFormat="1" ht="30.75" customHeight="1">
      <c r="A70" s="41" t="s">
        <v>58</v>
      </c>
      <c r="B70" s="44" t="s">
        <v>59</v>
      </c>
      <c r="C70" s="49">
        <f>C21-C37</f>
        <v>-28849.59999999986</v>
      </c>
      <c r="D70" s="49">
        <f>D21-D37</f>
        <v>-109782.8500000001</v>
      </c>
      <c r="E70" s="49">
        <f>E21-E37</f>
        <v>38748.29999999999</v>
      </c>
      <c r="F70" s="49">
        <f>F21-F37</f>
        <v>-3410.0099999999948</v>
      </c>
      <c r="G70" s="49">
        <f>G21-G37</f>
        <v>7878.080000000016</v>
      </c>
      <c r="H70" s="49">
        <f t="shared" si="7"/>
        <v>43216.37000000001</v>
      </c>
      <c r="I70" s="49">
        <f>I21-I37</f>
        <v>-162236.77</v>
      </c>
      <c r="J70" s="49">
        <f>J21-J37</f>
        <v>-5531.380000000005</v>
      </c>
      <c r="K70" s="49">
        <f>K21-K37</f>
        <v>-9723.279999999999</v>
      </c>
      <c r="L70" s="49">
        <f t="shared" si="8"/>
        <v>-177491.43</v>
      </c>
      <c r="M70" s="49">
        <f>M21-M37</f>
        <v>19839.72</v>
      </c>
      <c r="N70" s="49">
        <f>N21-N37</f>
        <v>-1517.9800000000032</v>
      </c>
      <c r="O70" s="49">
        <f>O21-O37</f>
        <v>-735.6000000000058</v>
      </c>
      <c r="P70" s="49">
        <f>P21-P37</f>
        <v>750871.41</v>
      </c>
      <c r="Q70" s="49">
        <f t="shared" si="9"/>
        <v>17586.139999999992</v>
      </c>
      <c r="R70" s="49">
        <f>R21-R37</f>
        <v>2197.800000000003</v>
      </c>
      <c r="S70" s="49">
        <f>S21-S37</f>
        <v>3285.9000000000015</v>
      </c>
      <c r="T70" s="49">
        <f>T21-T37</f>
        <v>1422.300000000003</v>
      </c>
      <c r="U70" s="49">
        <f t="shared" si="10"/>
        <v>6906.000000000007</v>
      </c>
      <c r="V70" s="37"/>
    </row>
    <row r="71" spans="1:22" s="38" customFormat="1" ht="34.5" customHeight="1">
      <c r="A71" s="41" t="s">
        <v>60</v>
      </c>
      <c r="B71" s="44" t="s">
        <v>61</v>
      </c>
      <c r="C71" s="49">
        <f>C80+C90</f>
        <v>28849.59999999986</v>
      </c>
      <c r="D71" s="49">
        <f>D80+D90</f>
        <v>109782.89999999979</v>
      </c>
      <c r="E71" s="49">
        <f>E80+E90</f>
        <v>-38748.3</v>
      </c>
      <c r="F71" s="49">
        <f>F80+F90</f>
        <v>3410.0100000000093</v>
      </c>
      <c r="G71" s="49">
        <f>G80+G90</f>
        <v>-7878.099999999991</v>
      </c>
      <c r="H71" s="49">
        <f>H80+H90</f>
        <v>-43216.389999999985</v>
      </c>
      <c r="I71" s="49">
        <f aca="true" t="shared" si="12" ref="I71:O71">I80+I90</f>
        <v>162236.77</v>
      </c>
      <c r="J71" s="49">
        <f t="shared" si="12"/>
        <v>5531.380000000005</v>
      </c>
      <c r="K71" s="49">
        <f t="shared" si="12"/>
        <v>9723.279999999984</v>
      </c>
      <c r="L71" s="49">
        <f t="shared" si="12"/>
        <v>177491.42999999993</v>
      </c>
      <c r="M71" s="49">
        <f t="shared" si="12"/>
        <v>-19839.720000000016</v>
      </c>
      <c r="N71" s="49">
        <f t="shared" si="12"/>
        <v>1517.9799999999886</v>
      </c>
      <c r="O71" s="49">
        <f t="shared" si="12"/>
        <v>735.6000000000058</v>
      </c>
      <c r="P71" s="49"/>
      <c r="Q71" s="49">
        <f>Q80+Q90</f>
        <v>-17586.140000000043</v>
      </c>
      <c r="R71" s="49">
        <f>R80+R90</f>
        <v>-2197.8000000000175</v>
      </c>
      <c r="S71" s="49">
        <f>S80+S90</f>
        <v>-3285.9000000000015</v>
      </c>
      <c r="T71" s="49">
        <f>T80+T90</f>
        <v>-1422.300000000003</v>
      </c>
      <c r="U71" s="49">
        <f>R71+S71+T71</f>
        <v>-6906.000000000022</v>
      </c>
      <c r="V71" s="37"/>
    </row>
    <row r="72" spans="1:22" s="38" customFormat="1" ht="34.5" customHeight="1">
      <c r="A72" s="36" t="s">
        <v>78</v>
      </c>
      <c r="B72" s="44"/>
      <c r="C72" s="49">
        <v>-143763</v>
      </c>
      <c r="D72" s="49">
        <f aca="true" t="shared" si="13" ref="D72:D77">H72+L72+Q72+U72</f>
        <v>-143763</v>
      </c>
      <c r="E72" s="49">
        <v>-11979.3</v>
      </c>
      <c r="F72" s="49">
        <v>-11980.3</v>
      </c>
      <c r="G72" s="49">
        <v>-11981.3</v>
      </c>
      <c r="H72" s="49">
        <f aca="true" t="shared" si="14" ref="H72:H85">E72+F72+G72</f>
        <v>-35940.899999999994</v>
      </c>
      <c r="I72" s="49">
        <v>-11980.3</v>
      </c>
      <c r="J72" s="49">
        <v>-11980.3</v>
      </c>
      <c r="K72" s="49">
        <v>-11980.3</v>
      </c>
      <c r="L72" s="49">
        <f aca="true" t="shared" si="15" ref="L72:L85">I72+J72+K72</f>
        <v>-35940.899999999994</v>
      </c>
      <c r="M72" s="49">
        <v>-11979.3</v>
      </c>
      <c r="N72" s="49">
        <v>-11980.3</v>
      </c>
      <c r="O72" s="49">
        <v>-11981.2</v>
      </c>
      <c r="P72" s="49"/>
      <c r="Q72" s="49">
        <f aca="true" t="shared" si="16" ref="Q72:Q85">M72+N72+O72</f>
        <v>-35940.8</v>
      </c>
      <c r="R72" s="49">
        <v>-11980.2</v>
      </c>
      <c r="S72" s="49">
        <v>-11981.2</v>
      </c>
      <c r="T72" s="49">
        <v>-11979</v>
      </c>
      <c r="U72" s="49">
        <f aca="true" t="shared" si="17" ref="U72:U84">R72+S72+T72</f>
        <v>-35940.4</v>
      </c>
      <c r="V72" s="37"/>
    </row>
    <row r="73" spans="1:22" s="38" customFormat="1" ht="34.5" customHeight="1">
      <c r="A73" s="36" t="s">
        <v>78</v>
      </c>
      <c r="B73" s="44"/>
      <c r="C73" s="49">
        <v>-227141</v>
      </c>
      <c r="D73" s="49">
        <f t="shared" si="13"/>
        <v>-227141</v>
      </c>
      <c r="E73" s="49">
        <v>-9429</v>
      </c>
      <c r="F73" s="49">
        <v>-19888</v>
      </c>
      <c r="G73" s="49">
        <v>-17368</v>
      </c>
      <c r="H73" s="49">
        <f>E73+F73+G73</f>
        <v>-46685</v>
      </c>
      <c r="I73" s="49">
        <v>-22930</v>
      </c>
      <c r="J73" s="49">
        <v>-16651</v>
      </c>
      <c r="K73" s="49">
        <v>-18293</v>
      </c>
      <c r="L73" s="49">
        <f t="shared" si="15"/>
        <v>-57874</v>
      </c>
      <c r="M73" s="49">
        <v>-20761</v>
      </c>
      <c r="N73" s="49">
        <v>-17194</v>
      </c>
      <c r="O73" s="49">
        <v>-16972</v>
      </c>
      <c r="P73" s="49"/>
      <c r="Q73" s="49">
        <f t="shared" si="16"/>
        <v>-54927</v>
      </c>
      <c r="R73" s="49">
        <v>-21643</v>
      </c>
      <c r="S73" s="49">
        <v>-17786</v>
      </c>
      <c r="T73" s="49">
        <v>-28226</v>
      </c>
      <c r="U73" s="49">
        <f t="shared" si="17"/>
        <v>-67655</v>
      </c>
      <c r="V73" s="37"/>
    </row>
    <row r="74" spans="1:22" s="38" customFormat="1" ht="36.75" customHeight="1">
      <c r="A74" s="36" t="s">
        <v>79</v>
      </c>
      <c r="B74" s="44"/>
      <c r="C74" s="49">
        <v>95349.3</v>
      </c>
      <c r="D74" s="49">
        <f t="shared" si="13"/>
        <v>187921.7</v>
      </c>
      <c r="E74" s="49">
        <f aca="true" t="shared" si="18" ref="E74:G77">E83+E92</f>
        <v>707.3000000000002</v>
      </c>
      <c r="F74" s="49">
        <f t="shared" si="18"/>
        <v>14624.100000000002</v>
      </c>
      <c r="G74" s="49">
        <f t="shared" si="18"/>
        <v>2431.7000000000007</v>
      </c>
      <c r="H74" s="49">
        <f t="shared" si="14"/>
        <v>17763.100000000002</v>
      </c>
      <c r="I74" s="49">
        <f aca="true" t="shared" si="19" ref="I74:K77">I83+I92</f>
        <v>124449</v>
      </c>
      <c r="J74" s="49">
        <f t="shared" si="19"/>
        <v>8379.3</v>
      </c>
      <c r="K74" s="49">
        <f t="shared" si="19"/>
        <v>6751.5999999999985</v>
      </c>
      <c r="L74" s="49">
        <f t="shared" si="15"/>
        <v>139579.9</v>
      </c>
      <c r="M74" s="49">
        <f aca="true" t="shared" si="20" ref="M74:O77">M83+M92</f>
        <v>-9530.099999999999</v>
      </c>
      <c r="N74" s="49">
        <f t="shared" si="20"/>
        <v>8550.9</v>
      </c>
      <c r="O74" s="49">
        <f t="shared" si="20"/>
        <v>7175.200000000001</v>
      </c>
      <c r="P74" s="49"/>
      <c r="Q74" s="49">
        <f t="shared" si="16"/>
        <v>6196.000000000002</v>
      </c>
      <c r="R74" s="49">
        <f aca="true" t="shared" si="21" ref="R74:T77">R83+R92</f>
        <v>9940.699999999999</v>
      </c>
      <c r="S74" s="49">
        <f t="shared" si="21"/>
        <v>8413.9</v>
      </c>
      <c r="T74" s="49">
        <f t="shared" si="21"/>
        <v>6028.1</v>
      </c>
      <c r="U74" s="49">
        <f t="shared" si="17"/>
        <v>24382.699999999997</v>
      </c>
      <c r="V74" s="37"/>
    </row>
    <row r="75" spans="1:22" s="38" customFormat="1" ht="34.5" customHeight="1">
      <c r="A75" s="36" t="s">
        <v>80</v>
      </c>
      <c r="B75" s="44"/>
      <c r="C75" s="49">
        <v>257170.7</v>
      </c>
      <c r="D75" s="49">
        <f t="shared" si="13"/>
        <v>258973.9</v>
      </c>
      <c r="E75" s="49">
        <f t="shared" si="18"/>
        <v>-1745.7999999999993</v>
      </c>
      <c r="F75" s="49">
        <f t="shared" si="18"/>
        <v>18011.51</v>
      </c>
      <c r="G75" s="49">
        <f t="shared" si="18"/>
        <v>17572.700000000004</v>
      </c>
      <c r="H75" s="49">
        <f t="shared" si="14"/>
        <v>33838.41</v>
      </c>
      <c r="I75" s="49">
        <f t="shared" si="19"/>
        <v>56552.47</v>
      </c>
      <c r="J75" s="49">
        <f t="shared" si="19"/>
        <v>23321.980000000003</v>
      </c>
      <c r="K75" s="49">
        <f t="shared" si="19"/>
        <v>28867.87999999999</v>
      </c>
      <c r="L75" s="49">
        <f t="shared" si="15"/>
        <v>108742.33</v>
      </c>
      <c r="M75" s="49">
        <f t="shared" si="20"/>
        <v>19209.079999999998</v>
      </c>
      <c r="N75" s="49">
        <f t="shared" si="20"/>
        <v>18896.579999999998</v>
      </c>
      <c r="O75" s="49">
        <f t="shared" si="20"/>
        <v>18705</v>
      </c>
      <c r="P75" s="49"/>
      <c r="Q75" s="49">
        <f t="shared" si="16"/>
        <v>56810.659999999996</v>
      </c>
      <c r="R75" s="49">
        <f t="shared" si="21"/>
        <v>16460.299999999996</v>
      </c>
      <c r="S75" s="49">
        <f t="shared" si="21"/>
        <v>15268.899999999998</v>
      </c>
      <c r="T75" s="49">
        <f t="shared" si="21"/>
        <v>27853.300000000003</v>
      </c>
      <c r="U75" s="49">
        <f t="shared" si="17"/>
        <v>59582.5</v>
      </c>
      <c r="V75" s="37"/>
    </row>
    <row r="76" spans="1:22" s="38" customFormat="1" ht="34.5" customHeight="1">
      <c r="A76" s="36" t="s">
        <v>81</v>
      </c>
      <c r="B76" s="44"/>
      <c r="C76" s="49">
        <v>38027</v>
      </c>
      <c r="D76" s="49">
        <f t="shared" si="13"/>
        <v>39062.3</v>
      </c>
      <c r="E76" s="49">
        <f t="shared" si="18"/>
        <v>1614.9000000000005</v>
      </c>
      <c r="F76" s="49">
        <f t="shared" si="18"/>
        <v>1691.7999999999993</v>
      </c>
      <c r="G76" s="49">
        <f t="shared" si="18"/>
        <v>7193.400000000001</v>
      </c>
      <c r="H76" s="49">
        <f t="shared" si="14"/>
        <v>10500.1</v>
      </c>
      <c r="I76" s="49">
        <f t="shared" si="19"/>
        <v>2048</v>
      </c>
      <c r="J76" s="49">
        <f t="shared" si="19"/>
        <v>3259.2000000000007</v>
      </c>
      <c r="K76" s="49">
        <f t="shared" si="19"/>
        <v>3021.7</v>
      </c>
      <c r="L76" s="49">
        <f t="shared" si="15"/>
        <v>8328.900000000001</v>
      </c>
      <c r="M76" s="49">
        <f t="shared" si="20"/>
        <v>2766.3999999999996</v>
      </c>
      <c r="N76" s="49">
        <f t="shared" si="20"/>
        <v>2739.999999999999</v>
      </c>
      <c r="O76" s="49">
        <f t="shared" si="20"/>
        <v>3316.0999999999995</v>
      </c>
      <c r="P76" s="49"/>
      <c r="Q76" s="49">
        <f t="shared" si="16"/>
        <v>8822.499999999998</v>
      </c>
      <c r="R76" s="49">
        <f t="shared" si="21"/>
        <v>4635.9000000000015</v>
      </c>
      <c r="S76" s="49">
        <f t="shared" si="21"/>
        <v>2355.2999999999993</v>
      </c>
      <c r="T76" s="49">
        <f t="shared" si="21"/>
        <v>4419.6</v>
      </c>
      <c r="U76" s="49">
        <f t="shared" si="17"/>
        <v>11410.800000000001</v>
      </c>
      <c r="V76" s="37"/>
    </row>
    <row r="77" spans="1:22" s="38" customFormat="1" ht="24.75" customHeight="1">
      <c r="A77" s="36" t="s">
        <v>94</v>
      </c>
      <c r="B77" s="44"/>
      <c r="C77" s="49">
        <v>1054</v>
      </c>
      <c r="D77" s="49">
        <f t="shared" si="13"/>
        <v>1449</v>
      </c>
      <c r="E77" s="49">
        <f t="shared" si="18"/>
        <v>38.9</v>
      </c>
      <c r="F77" s="49">
        <f t="shared" si="18"/>
        <v>141.1</v>
      </c>
      <c r="G77" s="49">
        <f t="shared" si="18"/>
        <v>124</v>
      </c>
      <c r="H77" s="49">
        <f>E77+F77+G77</f>
        <v>304</v>
      </c>
      <c r="I77" s="49">
        <f t="shared" si="19"/>
        <v>223.5</v>
      </c>
      <c r="J77" s="49">
        <f t="shared" si="19"/>
        <v>91</v>
      </c>
      <c r="K77" s="49">
        <f t="shared" si="19"/>
        <v>147</v>
      </c>
      <c r="L77" s="49">
        <f>I77+J77+K77</f>
        <v>461.5</v>
      </c>
      <c r="M77" s="49">
        <f t="shared" si="20"/>
        <v>91.4</v>
      </c>
      <c r="N77" s="49">
        <f t="shared" si="20"/>
        <v>128.7</v>
      </c>
      <c r="O77" s="49">
        <f t="shared" si="20"/>
        <v>109.6</v>
      </c>
      <c r="P77" s="49"/>
      <c r="Q77" s="49">
        <f>M77+N77+O77</f>
        <v>329.7</v>
      </c>
      <c r="R77" s="49">
        <f t="shared" si="21"/>
        <v>98</v>
      </c>
      <c r="S77" s="49">
        <f t="shared" si="21"/>
        <v>111.1</v>
      </c>
      <c r="T77" s="49">
        <f t="shared" si="21"/>
        <v>144.7</v>
      </c>
      <c r="U77" s="49">
        <f>R77+S77+T77</f>
        <v>353.79999999999995</v>
      </c>
      <c r="V77" s="37"/>
    </row>
    <row r="78" spans="1:22" s="38" customFormat="1" ht="30" customHeight="1">
      <c r="A78" s="36" t="s">
        <v>97</v>
      </c>
      <c r="B78" s="44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37"/>
    </row>
    <row r="79" spans="1:22" s="38" customFormat="1" ht="24.75" customHeight="1">
      <c r="A79" s="36" t="s">
        <v>78</v>
      </c>
      <c r="B79" s="44"/>
      <c r="C79" s="49">
        <v>-2</v>
      </c>
      <c r="D79" s="49">
        <v>-2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/>
      <c r="N79" s="49">
        <v>0</v>
      </c>
      <c r="O79" s="49">
        <v>0</v>
      </c>
      <c r="P79" s="49"/>
      <c r="Q79" s="49">
        <v>0</v>
      </c>
      <c r="R79" s="49">
        <v>0</v>
      </c>
      <c r="S79" s="49">
        <v>0</v>
      </c>
      <c r="T79" s="49">
        <v>-2</v>
      </c>
      <c r="U79" s="49">
        <v>-2</v>
      </c>
      <c r="V79" s="37"/>
    </row>
    <row r="80" spans="1:22" s="38" customFormat="1" ht="42" customHeight="1">
      <c r="A80" s="41" t="s">
        <v>62</v>
      </c>
      <c r="B80" s="44" t="s">
        <v>63</v>
      </c>
      <c r="C80" s="49">
        <f>C81+C82+C83+C84+C85+C86+C87</f>
        <v>-952397.4</v>
      </c>
      <c r="D80" s="49">
        <f>H80+L80+Q80+U80</f>
        <v>-986812.2100000001</v>
      </c>
      <c r="E80" s="49">
        <f>E82+E83+E84+E85+E81+E86+E87</f>
        <v>-76048.6</v>
      </c>
      <c r="F80" s="49">
        <f>F82+F83+F84+F85+F81+F86+F87</f>
        <v>-76439.6</v>
      </c>
      <c r="G80" s="49">
        <f>G82+G83+G84+G85+G81+G86+G87</f>
        <v>-93252.9</v>
      </c>
      <c r="H80" s="49">
        <f t="shared" si="14"/>
        <v>-245741.1</v>
      </c>
      <c r="I80" s="49">
        <f>I81+I82+I83+I84+I85+I86+I87</f>
        <v>-78357.91</v>
      </c>
      <c r="J80" s="49">
        <f>J81+J82+J83+J84+J85+J86+J87</f>
        <v>-86277.9</v>
      </c>
      <c r="K80" s="49">
        <f>K81+K82+K83+K84+K85+K86+K87</f>
        <v>-111143.40000000001</v>
      </c>
      <c r="L80" s="49">
        <f t="shared" si="15"/>
        <v>-275779.21</v>
      </c>
      <c r="M80" s="49">
        <f>M82+M83+M84+M85+M81+M86+M87</f>
        <v>-95587.5</v>
      </c>
      <c r="N80" s="49">
        <f>N82+N83+N84+N85+N81+N86+N87</f>
        <v>-60804.200000000004</v>
      </c>
      <c r="O80" s="49">
        <f>O82+O83+O84+O85+O81+O86+O87</f>
        <v>-72959.4</v>
      </c>
      <c r="P80" s="49"/>
      <c r="Q80" s="49">
        <f t="shared" si="16"/>
        <v>-229351.1</v>
      </c>
      <c r="R80" s="49">
        <f>R82+R83+R84+R85+R81+R86+R87</f>
        <v>-111478.20000000001</v>
      </c>
      <c r="S80" s="49">
        <f>S82+S83+S84+S85+S81+S86+S87</f>
        <v>-61022.6</v>
      </c>
      <c r="T80" s="49">
        <f>T82+T83+T84+T85+T81+T86+T87</f>
        <v>-63440</v>
      </c>
      <c r="U80" s="49">
        <f t="shared" si="17"/>
        <v>-235940.80000000002</v>
      </c>
      <c r="V80" s="37"/>
    </row>
    <row r="81" spans="1:22" s="38" customFormat="1" ht="33" customHeight="1">
      <c r="A81" s="36" t="s">
        <v>78</v>
      </c>
      <c r="B81" s="43"/>
      <c r="C81" s="48">
        <v>-199527.4</v>
      </c>
      <c r="D81" s="48">
        <f aca="true" t="shared" si="22" ref="D81:D89">H81+L81+Q81+U81</f>
        <v>-215106.5</v>
      </c>
      <c r="E81" s="51">
        <v>-31878</v>
      </c>
      <c r="F81" s="51">
        <v>-17583.6</v>
      </c>
      <c r="G81" s="51">
        <v>-21291.4</v>
      </c>
      <c r="H81" s="49">
        <f t="shared" si="14"/>
        <v>-70753</v>
      </c>
      <c r="I81" s="48">
        <v>-12832.9</v>
      </c>
      <c r="J81" s="48">
        <v>-16439.6</v>
      </c>
      <c r="K81" s="48">
        <v>-16439.6</v>
      </c>
      <c r="L81" s="49">
        <f t="shared" si="15"/>
        <v>-45712.1</v>
      </c>
      <c r="M81" s="48">
        <v>-16439.6</v>
      </c>
      <c r="N81" s="48">
        <v>-16439.6</v>
      </c>
      <c r="O81" s="48">
        <v>-16440.6</v>
      </c>
      <c r="P81" s="48"/>
      <c r="Q81" s="49">
        <f t="shared" si="16"/>
        <v>-49319.799999999996</v>
      </c>
      <c r="R81" s="48">
        <v>-16440.6</v>
      </c>
      <c r="S81" s="48">
        <v>-16440.6</v>
      </c>
      <c r="T81" s="48">
        <v>-16440.4</v>
      </c>
      <c r="U81" s="49">
        <f t="shared" si="17"/>
        <v>-49321.6</v>
      </c>
      <c r="V81" s="37"/>
    </row>
    <row r="82" spans="1:22" s="38" customFormat="1" ht="38.25" customHeight="1">
      <c r="A82" s="36" t="s">
        <v>78</v>
      </c>
      <c r="B82" s="44"/>
      <c r="C82" s="49">
        <v>-227141</v>
      </c>
      <c r="D82" s="49">
        <f t="shared" si="22"/>
        <v>-227141</v>
      </c>
      <c r="E82" s="49">
        <v>-11470.4</v>
      </c>
      <c r="F82" s="49">
        <v>-18299.4</v>
      </c>
      <c r="G82" s="49">
        <v>-23879.8</v>
      </c>
      <c r="H82" s="49">
        <f t="shared" si="14"/>
        <v>-53649.600000000006</v>
      </c>
      <c r="I82" s="49">
        <v>-15965.4</v>
      </c>
      <c r="J82" s="49">
        <v>-16651</v>
      </c>
      <c r="K82" s="49">
        <v>-18293</v>
      </c>
      <c r="L82" s="49">
        <f t="shared" si="15"/>
        <v>-50909.4</v>
      </c>
      <c r="M82" s="49">
        <v>-20761</v>
      </c>
      <c r="N82" s="49">
        <v>-17194</v>
      </c>
      <c r="O82" s="49">
        <v>-16972</v>
      </c>
      <c r="P82" s="49"/>
      <c r="Q82" s="49">
        <f t="shared" si="16"/>
        <v>-54927</v>
      </c>
      <c r="R82" s="49">
        <v>-21643</v>
      </c>
      <c r="S82" s="49">
        <v>-17786</v>
      </c>
      <c r="T82" s="49">
        <v>-28226</v>
      </c>
      <c r="U82" s="49">
        <f t="shared" si="17"/>
        <v>-67655</v>
      </c>
      <c r="V82" s="37"/>
    </row>
    <row r="83" spans="1:22" s="38" customFormat="1" ht="37.5" customHeight="1">
      <c r="A83" s="36" t="s">
        <v>79</v>
      </c>
      <c r="B83" s="44"/>
      <c r="C83" s="49">
        <v>-82161.5</v>
      </c>
      <c r="D83" s="49">
        <f t="shared" si="22"/>
        <v>-85049.70000000001</v>
      </c>
      <c r="E83" s="49">
        <v>-1645</v>
      </c>
      <c r="F83" s="49">
        <v>-2315.3</v>
      </c>
      <c r="G83" s="49">
        <v>-13666.3</v>
      </c>
      <c r="H83" s="49">
        <f t="shared" si="14"/>
        <v>-17626.6</v>
      </c>
      <c r="I83" s="49">
        <v>1533.5</v>
      </c>
      <c r="J83" s="49">
        <v>-13121.7</v>
      </c>
      <c r="K83" s="49">
        <v>-16480.2</v>
      </c>
      <c r="L83" s="49">
        <f t="shared" si="15"/>
        <v>-28068.4</v>
      </c>
      <c r="M83" s="49">
        <v>-20678.1</v>
      </c>
      <c r="N83" s="49">
        <v>-2597.1</v>
      </c>
      <c r="O83" s="49">
        <v>-5286.9</v>
      </c>
      <c r="P83" s="49"/>
      <c r="Q83" s="49">
        <f t="shared" si="16"/>
        <v>-28562.1</v>
      </c>
      <c r="R83" s="49">
        <v>-2938.1</v>
      </c>
      <c r="S83" s="49">
        <v>-2734.1</v>
      </c>
      <c r="T83" s="49">
        <v>-5120.4</v>
      </c>
      <c r="U83" s="49">
        <f t="shared" si="17"/>
        <v>-10792.599999999999</v>
      </c>
      <c r="V83" s="37"/>
    </row>
    <row r="84" spans="1:22" s="38" customFormat="1" ht="35.25" customHeight="1">
      <c r="A84" s="36" t="s">
        <v>80</v>
      </c>
      <c r="B84" s="44"/>
      <c r="C84" s="49">
        <v>-324872.4</v>
      </c>
      <c r="D84" s="49">
        <f t="shared" si="22"/>
        <v>-338518.21</v>
      </c>
      <c r="E84" s="49">
        <v>-23086</v>
      </c>
      <c r="F84" s="49">
        <v>-30738.3</v>
      </c>
      <c r="G84" s="49">
        <v>-29609.6</v>
      </c>
      <c r="H84" s="52">
        <f t="shared" si="14"/>
        <v>-83433.9</v>
      </c>
      <c r="I84" s="49">
        <v>-41811.31</v>
      </c>
      <c r="J84" s="49">
        <v>-33517.2</v>
      </c>
      <c r="K84" s="49">
        <v>-54403.3</v>
      </c>
      <c r="L84" s="49">
        <f>I84+J84+K84</f>
        <v>-129731.81</v>
      </c>
      <c r="M84" s="49">
        <v>-30638.3</v>
      </c>
      <c r="N84" s="49">
        <v>-18009.7</v>
      </c>
      <c r="O84" s="49">
        <v>-28178.6</v>
      </c>
      <c r="P84" s="49"/>
      <c r="Q84" s="49">
        <f t="shared" si="16"/>
        <v>-76826.6</v>
      </c>
      <c r="R84" s="49">
        <v>-24936.9</v>
      </c>
      <c r="S84" s="49">
        <v>-17154.9</v>
      </c>
      <c r="T84" s="49">
        <v>-6434.1</v>
      </c>
      <c r="U84" s="49">
        <f t="shared" si="17"/>
        <v>-48525.9</v>
      </c>
      <c r="V84" s="37"/>
    </row>
    <row r="85" spans="1:22" s="38" customFormat="1" ht="35.25" customHeight="1">
      <c r="A85" s="36" t="s">
        <v>81</v>
      </c>
      <c r="B85" s="44"/>
      <c r="C85" s="49">
        <v>-118356.1</v>
      </c>
      <c r="D85" s="49">
        <f t="shared" si="22"/>
        <v>-120657.79999999999</v>
      </c>
      <c r="E85" s="49">
        <v>-7969.2</v>
      </c>
      <c r="F85" s="49">
        <v>-7164</v>
      </c>
      <c r="G85" s="49">
        <v>-4805.8</v>
      </c>
      <c r="H85" s="49">
        <f t="shared" si="14"/>
        <v>-19939</v>
      </c>
      <c r="I85" s="49">
        <v>-9281.8</v>
      </c>
      <c r="J85" s="49">
        <v>-6548.4</v>
      </c>
      <c r="K85" s="49">
        <v>-5527.3</v>
      </c>
      <c r="L85" s="49">
        <f t="shared" si="15"/>
        <v>-21357.5</v>
      </c>
      <c r="M85" s="49">
        <v>-7070.5</v>
      </c>
      <c r="N85" s="49">
        <v>-6563.8</v>
      </c>
      <c r="O85" s="49">
        <v>-6081.3</v>
      </c>
      <c r="P85" s="49"/>
      <c r="Q85" s="49">
        <f t="shared" si="16"/>
        <v>-19715.6</v>
      </c>
      <c r="R85" s="49">
        <v>-45519.6</v>
      </c>
      <c r="S85" s="49">
        <v>-6907</v>
      </c>
      <c r="T85" s="49">
        <v>-7219.1</v>
      </c>
      <c r="U85" s="49">
        <f aca="true" t="shared" si="23" ref="U85:U97">R85+S85+T85</f>
        <v>-59645.7</v>
      </c>
      <c r="V85" s="37"/>
    </row>
    <row r="86" spans="1:22" s="38" customFormat="1" ht="25.5" customHeight="1">
      <c r="A86" s="36" t="s">
        <v>94</v>
      </c>
      <c r="B86" s="44"/>
      <c r="C86" s="49">
        <v>0</v>
      </c>
      <c r="D86" s="49">
        <f t="shared" si="22"/>
        <v>0</v>
      </c>
      <c r="E86" s="49">
        <v>0</v>
      </c>
      <c r="F86" s="49">
        <v>0</v>
      </c>
      <c r="G86" s="49"/>
      <c r="H86" s="49">
        <f>E86+F86+G86</f>
        <v>0</v>
      </c>
      <c r="I86" s="49">
        <v>0</v>
      </c>
      <c r="J86" s="49">
        <v>0</v>
      </c>
      <c r="K86" s="49">
        <v>0</v>
      </c>
      <c r="L86" s="49">
        <f>I86+J86+K86</f>
        <v>0</v>
      </c>
      <c r="M86" s="49">
        <v>0</v>
      </c>
      <c r="N86" s="49">
        <v>0</v>
      </c>
      <c r="O86" s="49">
        <v>0</v>
      </c>
      <c r="P86" s="49"/>
      <c r="Q86" s="49">
        <f>M86+N86+O86</f>
        <v>0</v>
      </c>
      <c r="R86" s="49">
        <v>0</v>
      </c>
      <c r="S86" s="49">
        <v>0</v>
      </c>
      <c r="T86" s="49">
        <v>0</v>
      </c>
      <c r="U86" s="49">
        <f t="shared" si="23"/>
        <v>0</v>
      </c>
      <c r="V86" s="37"/>
    </row>
    <row r="87" spans="1:22" s="38" customFormat="1" ht="31.5" customHeight="1">
      <c r="A87" s="36" t="s">
        <v>97</v>
      </c>
      <c r="B87" s="44"/>
      <c r="C87" s="49">
        <v>-339</v>
      </c>
      <c r="D87" s="49">
        <f>H87+L87+Q87+U87</f>
        <v>-339</v>
      </c>
      <c r="E87" s="49">
        <v>0</v>
      </c>
      <c r="F87" s="49">
        <v>-339</v>
      </c>
      <c r="G87" s="49">
        <v>0</v>
      </c>
      <c r="H87" s="49">
        <f>E87+F87+G87</f>
        <v>-339</v>
      </c>
      <c r="I87" s="49">
        <v>0</v>
      </c>
      <c r="J87" s="49">
        <v>0</v>
      </c>
      <c r="K87" s="49">
        <v>0</v>
      </c>
      <c r="L87" s="49">
        <f>I87+J87+K87</f>
        <v>0</v>
      </c>
      <c r="M87" s="49">
        <v>0</v>
      </c>
      <c r="N87" s="49">
        <v>0</v>
      </c>
      <c r="O87" s="49">
        <v>0</v>
      </c>
      <c r="P87" s="49"/>
      <c r="Q87" s="49">
        <v>0</v>
      </c>
      <c r="R87" s="49">
        <v>0</v>
      </c>
      <c r="S87" s="49">
        <v>0</v>
      </c>
      <c r="T87" s="49">
        <v>0</v>
      </c>
      <c r="U87" s="49">
        <f t="shared" si="23"/>
        <v>0</v>
      </c>
      <c r="V87" s="37"/>
    </row>
    <row r="88" spans="1:22" s="38" customFormat="1" ht="33.75" customHeight="1">
      <c r="A88" s="36" t="s">
        <v>78</v>
      </c>
      <c r="B88" s="43"/>
      <c r="C88" s="53">
        <v>-2</v>
      </c>
      <c r="D88" s="49">
        <f t="shared" si="22"/>
        <v>-2</v>
      </c>
      <c r="E88" s="48">
        <v>0</v>
      </c>
      <c r="F88" s="53">
        <v>0</v>
      </c>
      <c r="G88" s="53">
        <v>-2</v>
      </c>
      <c r="H88" s="49">
        <f aca="true" t="shared" si="24" ref="H88:H94">E88+F88+G88</f>
        <v>-2</v>
      </c>
      <c r="I88" s="53">
        <v>0</v>
      </c>
      <c r="J88" s="53"/>
      <c r="K88" s="53"/>
      <c r="L88" s="49">
        <f aca="true" t="shared" si="25" ref="L88:L94">I88+J88+K88</f>
        <v>0</v>
      </c>
      <c r="M88" s="53">
        <v>0</v>
      </c>
      <c r="N88" s="53"/>
      <c r="O88" s="53"/>
      <c r="P88" s="48"/>
      <c r="Q88" s="49">
        <f aca="true" t="shared" si="26" ref="Q88:Q94">M88+N88+O88</f>
        <v>0</v>
      </c>
      <c r="R88" s="48">
        <v>0</v>
      </c>
      <c r="S88" s="48">
        <v>0</v>
      </c>
      <c r="T88" s="48">
        <v>0</v>
      </c>
      <c r="U88" s="49">
        <f t="shared" si="23"/>
        <v>0</v>
      </c>
      <c r="V88" s="37"/>
    </row>
    <row r="89" spans="1:22" s="38" customFormat="1" ht="24.75" customHeight="1">
      <c r="A89" s="36" t="s">
        <v>69</v>
      </c>
      <c r="B89" s="43" t="s">
        <v>64</v>
      </c>
      <c r="C89" s="53">
        <v>800</v>
      </c>
      <c r="D89" s="49">
        <f t="shared" si="22"/>
        <v>800</v>
      </c>
      <c r="E89" s="48">
        <v>0</v>
      </c>
      <c r="F89" s="53">
        <v>0</v>
      </c>
      <c r="G89" s="53">
        <v>800</v>
      </c>
      <c r="H89" s="49">
        <f t="shared" si="24"/>
        <v>800</v>
      </c>
      <c r="I89" s="53">
        <v>0</v>
      </c>
      <c r="J89" s="53">
        <v>0</v>
      </c>
      <c r="K89" s="53">
        <v>0</v>
      </c>
      <c r="L89" s="49">
        <f t="shared" si="25"/>
        <v>0</v>
      </c>
      <c r="M89" s="53">
        <v>0</v>
      </c>
      <c r="N89" s="53">
        <v>0</v>
      </c>
      <c r="O89" s="53">
        <v>0</v>
      </c>
      <c r="P89" s="48"/>
      <c r="Q89" s="49">
        <f t="shared" si="26"/>
        <v>0</v>
      </c>
      <c r="R89" s="48">
        <v>0</v>
      </c>
      <c r="S89" s="48">
        <v>0</v>
      </c>
      <c r="T89" s="48">
        <v>0</v>
      </c>
      <c r="U89" s="49">
        <f t="shared" si="23"/>
        <v>0</v>
      </c>
      <c r="V89" s="37"/>
    </row>
    <row r="90" spans="1:22" s="38" customFormat="1" ht="56.25" customHeight="1">
      <c r="A90" s="41" t="s">
        <v>89</v>
      </c>
      <c r="B90" s="44" t="s">
        <v>65</v>
      </c>
      <c r="C90" s="49">
        <f>C91+C92+C93+C94+C95+C96</f>
        <v>981246.9999999999</v>
      </c>
      <c r="D90" s="49">
        <f aca="true" t="shared" si="27" ref="D90:D97">H90+L90+Q90+U90</f>
        <v>1096595.1099999999</v>
      </c>
      <c r="E90" s="49">
        <f>E91+E92+E93+E94+E95+E96</f>
        <v>37300.3</v>
      </c>
      <c r="F90" s="49">
        <f>F91+F92+F93+F94+F95+F96</f>
        <v>79849.61000000002</v>
      </c>
      <c r="G90" s="49">
        <f>G91+G92+G93+G94+G95+G96</f>
        <v>85374.8</v>
      </c>
      <c r="H90" s="49">
        <f t="shared" si="24"/>
        <v>202524.71000000002</v>
      </c>
      <c r="I90" s="49">
        <f>I91+I92+I93+I94+I95+I96</f>
        <v>240594.68</v>
      </c>
      <c r="J90" s="49">
        <f>J91+J92+J93+J94+J95+J96</f>
        <v>91809.28</v>
      </c>
      <c r="K90" s="49">
        <f>K91+K92+K93+K94+K95+K96</f>
        <v>120866.68</v>
      </c>
      <c r="L90" s="49">
        <f t="shared" si="25"/>
        <v>453270.63999999996</v>
      </c>
      <c r="M90" s="49">
        <f>M91+M92+M93+M94+M95+M96</f>
        <v>75747.77999999998</v>
      </c>
      <c r="N90" s="49">
        <f>N91+N92+N93+N94+N95+N96</f>
        <v>62322.17999999999</v>
      </c>
      <c r="O90" s="49">
        <f>O91+O92+O93+O94+O95+O96</f>
        <v>73695</v>
      </c>
      <c r="P90" s="49"/>
      <c r="Q90" s="49">
        <f t="shared" si="26"/>
        <v>211764.95999999996</v>
      </c>
      <c r="R90" s="49">
        <f>R91+R92+R93+R94+R95+R96</f>
        <v>109280.4</v>
      </c>
      <c r="S90" s="49">
        <f>S91+S92+S93+S94+S95+S96</f>
        <v>57736.7</v>
      </c>
      <c r="T90" s="49">
        <f>T91+T92+T93+T94+T95+T96</f>
        <v>62017.7</v>
      </c>
      <c r="U90" s="49">
        <f t="shared" si="23"/>
        <v>229034.8</v>
      </c>
      <c r="V90" s="37"/>
    </row>
    <row r="91" spans="1:22" s="38" customFormat="1" ht="44.25" customHeight="1">
      <c r="A91" s="36" t="s">
        <v>78</v>
      </c>
      <c r="B91" s="44"/>
      <c r="C91" s="49">
        <v>56522.4</v>
      </c>
      <c r="D91" s="49">
        <f t="shared" si="27"/>
        <v>63379.6</v>
      </c>
      <c r="E91" s="49">
        <v>3943</v>
      </c>
      <c r="F91" s="49">
        <v>5037.2</v>
      </c>
      <c r="G91" s="49">
        <v>9845</v>
      </c>
      <c r="H91" s="49">
        <f t="shared" si="24"/>
        <v>18825.2</v>
      </c>
      <c r="I91" s="49">
        <v>7395.1</v>
      </c>
      <c r="J91" s="49">
        <v>3479.5</v>
      </c>
      <c r="K91" s="49">
        <v>5520.7</v>
      </c>
      <c r="L91" s="49">
        <f>I91+J91+K91</f>
        <v>16395.3</v>
      </c>
      <c r="M91" s="49">
        <v>4732.7</v>
      </c>
      <c r="N91" s="49">
        <v>4706.7</v>
      </c>
      <c r="O91" s="49">
        <v>4732.7</v>
      </c>
      <c r="P91" s="49"/>
      <c r="Q91" s="49">
        <f>M91+N91+O91</f>
        <v>14172.099999999999</v>
      </c>
      <c r="R91" s="49">
        <v>4652.9</v>
      </c>
      <c r="S91" s="49">
        <v>4680.4</v>
      </c>
      <c r="T91" s="49">
        <v>4653.7</v>
      </c>
      <c r="U91" s="49">
        <f t="shared" si="23"/>
        <v>13987</v>
      </c>
      <c r="V91" s="37"/>
    </row>
    <row r="92" spans="1:22" s="38" customFormat="1" ht="36.75" customHeight="1">
      <c r="A92" s="36" t="s">
        <v>79</v>
      </c>
      <c r="B92" s="44"/>
      <c r="C92" s="49">
        <v>183371.4</v>
      </c>
      <c r="D92" s="49">
        <f t="shared" si="27"/>
        <v>272971.4</v>
      </c>
      <c r="E92" s="49">
        <v>2352.3</v>
      </c>
      <c r="F92" s="49">
        <v>16939.4</v>
      </c>
      <c r="G92" s="49">
        <v>16098</v>
      </c>
      <c r="H92" s="49">
        <f t="shared" si="24"/>
        <v>35389.7</v>
      </c>
      <c r="I92" s="49">
        <v>122915.5</v>
      </c>
      <c r="J92" s="49">
        <v>21501</v>
      </c>
      <c r="K92" s="49">
        <v>23231.8</v>
      </c>
      <c r="L92" s="49">
        <f>I92+J92+K92</f>
        <v>167648.3</v>
      </c>
      <c r="M92" s="49">
        <v>11148</v>
      </c>
      <c r="N92" s="49">
        <v>11148</v>
      </c>
      <c r="O92" s="49">
        <v>12462.1</v>
      </c>
      <c r="P92" s="49"/>
      <c r="Q92" s="49">
        <f>M92+N92+O92</f>
        <v>34758.1</v>
      </c>
      <c r="R92" s="49">
        <v>12878.8</v>
      </c>
      <c r="S92" s="49">
        <v>11148</v>
      </c>
      <c r="T92" s="49">
        <v>11148.5</v>
      </c>
      <c r="U92" s="49">
        <f t="shared" si="23"/>
        <v>35175.3</v>
      </c>
      <c r="V92" s="37"/>
    </row>
    <row r="93" spans="1:22" s="38" customFormat="1" ht="39" customHeight="1">
      <c r="A93" s="36" t="s">
        <v>80</v>
      </c>
      <c r="B93" s="44"/>
      <c r="C93" s="49">
        <v>582043.1</v>
      </c>
      <c r="D93" s="49">
        <f t="shared" si="27"/>
        <v>597492.11</v>
      </c>
      <c r="E93" s="49">
        <v>21340.2</v>
      </c>
      <c r="F93" s="49">
        <v>48749.81</v>
      </c>
      <c r="G93" s="49">
        <v>47182.3</v>
      </c>
      <c r="H93" s="49">
        <f t="shared" si="24"/>
        <v>117272.31</v>
      </c>
      <c r="I93" s="49">
        <v>98363.78</v>
      </c>
      <c r="J93" s="49">
        <v>56839.18</v>
      </c>
      <c r="K93" s="49">
        <v>83271.18</v>
      </c>
      <c r="L93" s="49">
        <f t="shared" si="25"/>
        <v>238474.13999999998</v>
      </c>
      <c r="M93" s="49">
        <v>49847.38</v>
      </c>
      <c r="N93" s="49">
        <v>36906.28</v>
      </c>
      <c r="O93" s="49">
        <v>46883.6</v>
      </c>
      <c r="P93" s="49"/>
      <c r="Q93" s="49">
        <f t="shared" si="26"/>
        <v>133637.26</v>
      </c>
      <c r="R93" s="49">
        <v>41397.2</v>
      </c>
      <c r="S93" s="49">
        <v>32423.8</v>
      </c>
      <c r="T93" s="49">
        <v>34287.4</v>
      </c>
      <c r="U93" s="49">
        <f t="shared" si="23"/>
        <v>108108.4</v>
      </c>
      <c r="V93" s="37"/>
    </row>
    <row r="94" spans="1:22" s="38" customFormat="1" ht="38.25" customHeight="1">
      <c r="A94" s="36" t="s">
        <v>81</v>
      </c>
      <c r="B94" s="44"/>
      <c r="C94" s="49">
        <v>156383.1</v>
      </c>
      <c r="D94" s="49">
        <f t="shared" si="27"/>
        <v>159720.1</v>
      </c>
      <c r="E94" s="49">
        <v>9584.1</v>
      </c>
      <c r="F94" s="49">
        <v>8855.8</v>
      </c>
      <c r="G94" s="49">
        <v>11999.2</v>
      </c>
      <c r="H94" s="49">
        <f t="shared" si="24"/>
        <v>30439.100000000002</v>
      </c>
      <c r="I94" s="49">
        <v>11329.8</v>
      </c>
      <c r="J94" s="49">
        <v>9807.6</v>
      </c>
      <c r="K94" s="49">
        <v>8549</v>
      </c>
      <c r="L94" s="49">
        <f t="shared" si="25"/>
        <v>29686.4</v>
      </c>
      <c r="M94" s="49">
        <v>9836.9</v>
      </c>
      <c r="N94" s="49">
        <v>9303.8</v>
      </c>
      <c r="O94" s="49">
        <v>9397.4</v>
      </c>
      <c r="P94" s="49"/>
      <c r="Q94" s="49">
        <f t="shared" si="26"/>
        <v>28538.1</v>
      </c>
      <c r="R94" s="49">
        <v>50155.5</v>
      </c>
      <c r="S94" s="49">
        <v>9262.3</v>
      </c>
      <c r="T94" s="49">
        <v>11638.7</v>
      </c>
      <c r="U94" s="49">
        <f t="shared" si="23"/>
        <v>71056.5</v>
      </c>
      <c r="V94" s="37"/>
    </row>
    <row r="95" spans="1:22" s="38" customFormat="1" ht="26.25" customHeight="1">
      <c r="A95" s="36" t="s">
        <v>94</v>
      </c>
      <c r="B95" s="44"/>
      <c r="C95" s="49">
        <v>1399</v>
      </c>
      <c r="D95" s="49">
        <f t="shared" si="27"/>
        <v>1449</v>
      </c>
      <c r="E95" s="49">
        <v>38.9</v>
      </c>
      <c r="F95" s="49">
        <v>141.1</v>
      </c>
      <c r="G95" s="49">
        <v>124</v>
      </c>
      <c r="H95" s="49">
        <f>E95+F95+G95</f>
        <v>304</v>
      </c>
      <c r="I95" s="49">
        <v>223.5</v>
      </c>
      <c r="J95" s="49">
        <v>91</v>
      </c>
      <c r="K95" s="49">
        <v>147</v>
      </c>
      <c r="L95" s="49">
        <f>I95+J95+K95</f>
        <v>461.5</v>
      </c>
      <c r="M95" s="49">
        <v>91.4</v>
      </c>
      <c r="N95" s="49">
        <v>128.7</v>
      </c>
      <c r="O95" s="49">
        <v>109.6</v>
      </c>
      <c r="P95" s="49"/>
      <c r="Q95" s="49">
        <f>M95+N95+O95</f>
        <v>329.7</v>
      </c>
      <c r="R95" s="49">
        <v>98</v>
      </c>
      <c r="S95" s="49">
        <v>111.1</v>
      </c>
      <c r="T95" s="49">
        <v>144.7</v>
      </c>
      <c r="U95" s="49">
        <f t="shared" si="23"/>
        <v>353.79999999999995</v>
      </c>
      <c r="V95" s="37"/>
    </row>
    <row r="96" spans="1:22" s="38" customFormat="1" ht="32.25" customHeight="1">
      <c r="A96" s="36" t="s">
        <v>97</v>
      </c>
      <c r="B96" s="44"/>
      <c r="C96" s="49">
        <v>1528</v>
      </c>
      <c r="D96" s="49">
        <f t="shared" si="27"/>
        <v>1582.8999999999999</v>
      </c>
      <c r="E96" s="49">
        <v>41.8</v>
      </c>
      <c r="F96" s="49">
        <v>126.3</v>
      </c>
      <c r="G96" s="49">
        <v>126.3</v>
      </c>
      <c r="H96" s="49">
        <f>E96+F96+G96</f>
        <v>294.4</v>
      </c>
      <c r="I96" s="49">
        <v>367</v>
      </c>
      <c r="J96" s="49">
        <v>91</v>
      </c>
      <c r="K96" s="49">
        <v>147</v>
      </c>
      <c r="L96" s="49">
        <f>I96+J96+K96</f>
        <v>605</v>
      </c>
      <c r="M96" s="49">
        <v>91.4</v>
      </c>
      <c r="N96" s="49">
        <v>128.7</v>
      </c>
      <c r="O96" s="49">
        <v>109.6</v>
      </c>
      <c r="P96" s="49"/>
      <c r="Q96" s="49">
        <f>M96+N96+O96</f>
        <v>329.7</v>
      </c>
      <c r="R96" s="49">
        <v>98</v>
      </c>
      <c r="S96" s="49">
        <v>111.1</v>
      </c>
      <c r="T96" s="49">
        <v>144.7</v>
      </c>
      <c r="U96" s="49">
        <f t="shared" si="23"/>
        <v>353.79999999999995</v>
      </c>
      <c r="V96" s="37"/>
    </row>
    <row r="97" spans="1:22" s="38" customFormat="1" ht="64.5" customHeight="1">
      <c r="A97" s="46" t="s">
        <v>90</v>
      </c>
      <c r="B97" s="44" t="s">
        <v>66</v>
      </c>
      <c r="C97" s="49">
        <f>C70+(C80+C90)</f>
        <v>0</v>
      </c>
      <c r="D97" s="49">
        <f t="shared" si="27"/>
        <v>-0.019999999974970706</v>
      </c>
      <c r="E97" s="49">
        <f>E70+E80+E90</f>
        <v>0</v>
      </c>
      <c r="F97" s="49">
        <f>F70+F80+F90</f>
        <v>0</v>
      </c>
      <c r="G97" s="49">
        <f>G70+G80+G90</f>
        <v>-0.019999999974970706</v>
      </c>
      <c r="H97" s="49">
        <f>E97+F97+G97</f>
        <v>-0.019999999974970706</v>
      </c>
      <c r="I97" s="49">
        <v>0</v>
      </c>
      <c r="J97" s="49">
        <f>J70+J80+J90</f>
        <v>0</v>
      </c>
      <c r="K97" s="49">
        <v>0</v>
      </c>
      <c r="L97" s="49">
        <f>I97++J97+K97</f>
        <v>0</v>
      </c>
      <c r="M97" s="49">
        <f>M70+M80+M90</f>
        <v>0</v>
      </c>
      <c r="N97" s="49">
        <f>N70+N80+N90</f>
        <v>0</v>
      </c>
      <c r="O97" s="49">
        <f>O70+O80+O90</f>
        <v>0</v>
      </c>
      <c r="P97" s="49">
        <f>P70+P80-P90</f>
        <v>750871.41</v>
      </c>
      <c r="Q97" s="49">
        <f>M97+N97+O97</f>
        <v>0</v>
      </c>
      <c r="R97" s="49">
        <f>R70+R80+R90</f>
        <v>0</v>
      </c>
      <c r="S97" s="49">
        <f>S70+S80+S90</f>
        <v>0</v>
      </c>
      <c r="T97" s="49">
        <f>T70+T80+T90</f>
        <v>0</v>
      </c>
      <c r="U97" s="49">
        <f t="shared" si="23"/>
        <v>0</v>
      </c>
      <c r="V97" s="37"/>
    </row>
    <row r="98" spans="1:22" s="38" customFormat="1" ht="66.75" customHeight="1">
      <c r="A98" s="42" t="s">
        <v>91</v>
      </c>
      <c r="B98" s="44" t="s">
        <v>67</v>
      </c>
      <c r="C98" s="55">
        <v>28849.6</v>
      </c>
      <c r="D98" s="49">
        <v>131613.2</v>
      </c>
      <c r="E98" s="49">
        <v>131613.2</v>
      </c>
      <c r="F98" s="49">
        <f>E99</f>
        <v>170361.5</v>
      </c>
      <c r="G98" s="49">
        <f>F99</f>
        <v>166951.49</v>
      </c>
      <c r="H98" s="49">
        <f>E98</f>
        <v>131613.2</v>
      </c>
      <c r="I98" s="49">
        <f>H99</f>
        <v>174829.57</v>
      </c>
      <c r="J98" s="49">
        <f>I99</f>
        <v>12592.800000000017</v>
      </c>
      <c r="K98" s="49">
        <f>J99</f>
        <v>7061.420000000013</v>
      </c>
      <c r="L98" s="49">
        <f>I98</f>
        <v>174829.57</v>
      </c>
      <c r="M98" s="49">
        <f>L99</f>
        <v>-2661.859999999986</v>
      </c>
      <c r="N98" s="49">
        <f>M99</f>
        <v>17177.860000000015</v>
      </c>
      <c r="O98" s="49">
        <f>N99</f>
        <v>15659.880000000012</v>
      </c>
      <c r="P98" s="49"/>
      <c r="Q98" s="49">
        <f>M98</f>
        <v>-2661.859999999986</v>
      </c>
      <c r="R98" s="49">
        <f>Q99</f>
        <v>14924.280000000006</v>
      </c>
      <c r="S98" s="49">
        <f>R99</f>
        <v>17122.08000000001</v>
      </c>
      <c r="T98" s="49">
        <f>S99</f>
        <v>20407.98000000001</v>
      </c>
      <c r="U98" s="49">
        <f>R98</f>
        <v>14924.280000000006</v>
      </c>
      <c r="V98" s="37"/>
    </row>
    <row r="99" spans="1:22" s="38" customFormat="1" ht="66.75" customHeight="1">
      <c r="A99" s="42" t="s">
        <v>92</v>
      </c>
      <c r="B99" s="44" t="s">
        <v>68</v>
      </c>
      <c r="C99" s="55"/>
      <c r="D99" s="49">
        <f>D21-D37+(-D80)-D90+D98+D71</f>
        <v>21830.34999999992</v>
      </c>
      <c r="E99" s="49">
        <f>E21-E37+(-E80)-E90+E98+E71</f>
        <v>170361.5</v>
      </c>
      <c r="F99" s="49">
        <f>F21-F37+(-F80)-F90+F98+F71</f>
        <v>166951.49</v>
      </c>
      <c r="G99" s="49">
        <f>G21-G37+(-G80)-G90+G98+G71</f>
        <v>174829.57</v>
      </c>
      <c r="H99" s="49">
        <f>G99</f>
        <v>174829.57</v>
      </c>
      <c r="I99" s="49">
        <f>I21-I37+(-I80)-I90+I98+I71</f>
        <v>12592.800000000017</v>
      </c>
      <c r="J99" s="49">
        <f>J21-J37+(-J80)-J90+J98+J71</f>
        <v>7061.420000000013</v>
      </c>
      <c r="K99" s="49">
        <f>K21-K37+(-K80)-K90+K98+K71</f>
        <v>-2661.859999999986</v>
      </c>
      <c r="L99" s="49">
        <f>K99</f>
        <v>-2661.859999999986</v>
      </c>
      <c r="M99" s="49">
        <f>M21-M37+(-M80)-M90+M98+M71</f>
        <v>17177.860000000015</v>
      </c>
      <c r="N99" s="49">
        <f>N21-N37+(-N80)-N90+N98+N71</f>
        <v>15659.880000000012</v>
      </c>
      <c r="O99" s="49">
        <f>O21-O37+(-O80)-O90+O98+O71</f>
        <v>14924.280000000006</v>
      </c>
      <c r="P99" s="49"/>
      <c r="Q99" s="49">
        <f>O99</f>
        <v>14924.280000000006</v>
      </c>
      <c r="R99" s="49">
        <f>R21-R37+(-R80)-R90+R98+R71</f>
        <v>17122.08000000001</v>
      </c>
      <c r="S99" s="49">
        <f>S21-S37+(-S80)-S90+S98+S71</f>
        <v>20407.98000000001</v>
      </c>
      <c r="T99" s="49">
        <f>T21-T37+(-T80)-T90+T98+T71</f>
        <v>21830.280000000013</v>
      </c>
      <c r="U99" s="49">
        <f>T99</f>
        <v>21830.280000000013</v>
      </c>
      <c r="V99" s="37"/>
    </row>
    <row r="100" spans="1:22" s="38" customFormat="1" ht="110.25" customHeight="1">
      <c r="A100" s="42" t="s">
        <v>93</v>
      </c>
      <c r="B100" s="44" t="s">
        <v>70</v>
      </c>
      <c r="C100" s="55">
        <f>C98-C99</f>
        <v>28849.6</v>
      </c>
      <c r="D100" s="49">
        <f aca="true" t="shared" si="28" ref="D100:Q100">D98-D99</f>
        <v>109782.8500000001</v>
      </c>
      <c r="E100" s="49">
        <f t="shared" si="28"/>
        <v>-38748.29999999999</v>
      </c>
      <c r="F100" s="49">
        <f t="shared" si="28"/>
        <v>3410.0100000000093</v>
      </c>
      <c r="G100" s="49">
        <f t="shared" si="28"/>
        <v>-7878.080000000016</v>
      </c>
      <c r="H100" s="49">
        <f t="shared" si="28"/>
        <v>-43216.369999999995</v>
      </c>
      <c r="I100" s="49">
        <f t="shared" si="28"/>
        <v>162236.77</v>
      </c>
      <c r="J100" s="49">
        <f t="shared" si="28"/>
        <v>5531.380000000005</v>
      </c>
      <c r="K100" s="49">
        <f t="shared" si="28"/>
        <v>9723.279999999999</v>
      </c>
      <c r="L100" s="49">
        <f t="shared" si="28"/>
        <v>177491.43</v>
      </c>
      <c r="M100" s="49">
        <f t="shared" si="28"/>
        <v>-19839.72</v>
      </c>
      <c r="N100" s="49">
        <f t="shared" si="28"/>
        <v>1517.9800000000032</v>
      </c>
      <c r="O100" s="49">
        <f t="shared" si="28"/>
        <v>735.6000000000058</v>
      </c>
      <c r="P100" s="49">
        <f t="shared" si="28"/>
        <v>0</v>
      </c>
      <c r="Q100" s="49">
        <f t="shared" si="28"/>
        <v>-17586.139999999992</v>
      </c>
      <c r="R100" s="49">
        <f>R98-R99</f>
        <v>-2197.800000000003</v>
      </c>
      <c r="S100" s="49">
        <f>S98-S99</f>
        <v>-3285.9000000000015</v>
      </c>
      <c r="T100" s="49">
        <f>T98-T99</f>
        <v>-1422.300000000003</v>
      </c>
      <c r="U100" s="49">
        <f>U98-U99</f>
        <v>-6906.000000000007</v>
      </c>
      <c r="V100" s="37"/>
    </row>
    <row r="101" spans="1:22" s="38" customFormat="1" ht="61.5" customHeight="1">
      <c r="A101" s="47" t="s">
        <v>83</v>
      </c>
      <c r="B101" s="44" t="s">
        <v>71</v>
      </c>
      <c r="C101" s="54"/>
      <c r="D101" s="48">
        <f>H101+L101+Q101+U101</f>
        <v>0</v>
      </c>
      <c r="E101" s="54"/>
      <c r="F101" s="54"/>
      <c r="G101" s="54"/>
      <c r="H101" s="49"/>
      <c r="I101" s="54"/>
      <c r="J101" s="54"/>
      <c r="K101" s="54"/>
      <c r="L101" s="49">
        <f>I101+J101+K101</f>
        <v>0</v>
      </c>
      <c r="M101" s="54"/>
      <c r="N101" s="54"/>
      <c r="O101" s="54"/>
      <c r="P101" s="49"/>
      <c r="Q101" s="49">
        <f>M101+N101+O101</f>
        <v>0</v>
      </c>
      <c r="R101" s="54"/>
      <c r="S101" s="54"/>
      <c r="T101" s="54"/>
      <c r="U101" s="49">
        <f>R101+S101+T101</f>
        <v>0</v>
      </c>
      <c r="V101" s="37"/>
    </row>
    <row r="102" spans="1:22" ht="51" customHeight="1">
      <c r="A102" s="3"/>
      <c r="B102" s="3"/>
      <c r="C102" s="3"/>
      <c r="D102" s="68"/>
      <c r="E102" s="68"/>
      <c r="F102" s="68"/>
      <c r="G102" s="68"/>
      <c r="H102" s="69"/>
      <c r="I102" s="26"/>
      <c r="J102" s="34"/>
      <c r="K102" s="35"/>
      <c r="L102" s="62"/>
      <c r="M102" s="63"/>
      <c r="N102" s="63"/>
      <c r="O102" s="3"/>
      <c r="P102" s="3"/>
      <c r="Q102" s="3"/>
      <c r="R102" s="3"/>
      <c r="S102" s="3"/>
      <c r="T102" s="3"/>
      <c r="U102" s="3"/>
      <c r="V102" s="1"/>
    </row>
    <row r="103" spans="1:22" ht="18" customHeight="1">
      <c r="A103" s="3"/>
      <c r="B103" s="3"/>
      <c r="C103" s="3"/>
      <c r="D103" s="28"/>
      <c r="E103" s="28"/>
      <c r="F103" s="28"/>
      <c r="G103" s="28"/>
      <c r="H103" s="28"/>
      <c r="I103" s="28"/>
      <c r="J103" s="28"/>
      <c r="K103" s="28"/>
      <c r="L103" s="10"/>
      <c r="M103" s="10"/>
      <c r="N103" s="10"/>
      <c r="O103" s="3"/>
      <c r="P103" s="3"/>
      <c r="Q103" s="3"/>
      <c r="R103" s="3"/>
      <c r="S103" s="3"/>
      <c r="T103" s="3"/>
      <c r="U103" s="3"/>
      <c r="V103" s="1"/>
    </row>
    <row r="104" spans="1:22" ht="12.75" hidden="1">
      <c r="A104" s="1"/>
      <c r="B104" s="1"/>
      <c r="C104" s="1"/>
      <c r="D104" s="29"/>
      <c r="E104" s="26"/>
      <c r="F104" s="26"/>
      <c r="G104" s="26"/>
      <c r="H104" s="30"/>
      <c r="I104" s="30"/>
      <c r="J104" s="27"/>
      <c r="K104" s="31"/>
      <c r="L104" s="3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52.5" customHeight="1" hidden="1">
      <c r="A105" s="1"/>
      <c r="B105" s="1"/>
      <c r="C105" s="1"/>
      <c r="D105" s="64"/>
      <c r="E105" s="65"/>
      <c r="F105" s="65"/>
      <c r="G105" s="65"/>
      <c r="H105" s="65"/>
      <c r="I105" s="65"/>
      <c r="J105" s="65"/>
      <c r="K105" s="65"/>
      <c r="L105" s="65"/>
      <c r="M105" s="1"/>
      <c r="N105" s="1"/>
      <c r="O105" s="5"/>
      <c r="P105" s="1"/>
      <c r="Q105" s="1"/>
      <c r="R105" s="1"/>
      <c r="S105" s="1"/>
      <c r="T105" s="1"/>
      <c r="U105" s="1"/>
      <c r="V105" s="1"/>
    </row>
    <row r="106" spans="3:14" ht="24.75" customHeight="1">
      <c r="C106" s="4"/>
      <c r="D106" s="66"/>
      <c r="E106" s="66"/>
      <c r="F106" s="66"/>
      <c r="G106" s="66"/>
      <c r="H106" s="66"/>
      <c r="I106" s="33"/>
      <c r="J106" s="32"/>
      <c r="K106" s="32"/>
      <c r="L106" s="66"/>
      <c r="M106" s="67"/>
      <c r="N106" s="67"/>
    </row>
    <row r="107" ht="12.75" hidden="1">
      <c r="C107" s="4"/>
    </row>
    <row r="108" ht="12.75" hidden="1">
      <c r="C108" s="4"/>
    </row>
    <row r="109" ht="12.75" hidden="1">
      <c r="C109" s="4"/>
    </row>
    <row r="111" ht="12.75">
      <c r="A111" s="25"/>
    </row>
    <row r="112" ht="12.75">
      <c r="A112" s="25"/>
    </row>
  </sheetData>
  <sheetProtection/>
  <mergeCells count="20">
    <mergeCell ref="U15:U17"/>
    <mergeCell ref="E15:G16"/>
    <mergeCell ref="H15:H17"/>
    <mergeCell ref="I15:K16"/>
    <mergeCell ref="L15:L17"/>
    <mergeCell ref="D102:H102"/>
    <mergeCell ref="M15:O16"/>
    <mergeCell ref="N3:O3"/>
    <mergeCell ref="N4:R4"/>
    <mergeCell ref="N5:R9"/>
    <mergeCell ref="L102:N102"/>
    <mergeCell ref="D105:L105"/>
    <mergeCell ref="D106:H106"/>
    <mergeCell ref="L106:N106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2022-02-07T05:08:03Z</cp:lastPrinted>
  <dcterms:created xsi:type="dcterms:W3CDTF">2011-02-18T08:58:48Z</dcterms:created>
  <dcterms:modified xsi:type="dcterms:W3CDTF">2022-04-06T12:06:45Z</dcterms:modified>
  <cp:category/>
  <cp:version/>
  <cp:contentType/>
  <cp:contentStatus/>
</cp:coreProperties>
</file>