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<sst xmlns="http://schemas.openxmlformats.org/spreadsheetml/2006/main" count="183" uniqueCount="100">
  <si>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</si>
  <si>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</si>
  <si>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</si>
  <si>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</si>
  <si>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</si>
  <si>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</si>
  <si>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</si>
  <si>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</si>
  <si>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</si>
  <si>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</si>
  <si>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</si>
  <si>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</si>
  <si>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</si>
  <si>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</si>
  <si>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</si>
  <si>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</si>
  <si>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</si>
  <si>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</si>
  <si>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</si>
  <si>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</si>
  <si>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</si>
  <si>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</si>
  <si>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</si>
  <si>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</si>
  <si>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</si>
  <si>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</si>
  <si>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</si>
  <si>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</si>
  <si>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</si>
  <si>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</si>
  <si>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</si>
  <si>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</si>
  <si>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</si>
  <si>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</si>
  <si>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</si>
  <si>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</si>
  <si>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</si>
  <si>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</si>
  <si>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</si>
  <si>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</si>
  <si>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</si>
  <si>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</si>
  <si>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</si>
  <si>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</si>
  <si>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</si>
  <si>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</si>
  <si>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</si>
  <si>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</si>
  <si>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</si>
  <si>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</si>
  <si>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</si>
  <si>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</si>
  <si>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</si>
  <si>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</si>
  <si>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</si>
  <si>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</si>
  <si>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</si>
  <si>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</si>
  <si>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</si>
  <si>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</si>
  <si>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</si>
  <si>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</si>
  <si>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</si>
  <si>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</si>
  <si>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</si>
  <si>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</si>
  <si>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</si>
  <si>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</si>
  <si>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</si>
  <si>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</si>
  <si>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</si>
  <si>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</si>
  <si>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</si>
  <si>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</si>
  <si>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</si>
  <si>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</si>
  <si>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</si>
  <si>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</si>
  <si>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</si>
  <si>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</si>
  <si>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</si>
  <si>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</si>
  <si>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</si>
  <si>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</si>
  <si>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</si>
  <si>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</si>
  <si>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</si>
  <si>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</si>
  <si>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</si>
  <si>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</si>
  <si>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</si>
  <si>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</si>
  <si>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</si>
  <si>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</si>
  <si>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</si>
  <si>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</si>
  <si>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</si>
  <si>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</si>
  <si>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 xml:space="preserve"> </t>
  </si>
  <si>
    <t>(по состоянию на "01"июня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</si>
</sst>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52">
      <selection activeCell="A102" sqref="A102:N11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8"/>
      <c r="O3" s="59"/>
      <c r="P3" s="24"/>
      <c r="Q3" s="24"/>
      <c r="R3" s="24"/>
      <c r="S3" s="24"/>
    </row>
    <row r="4" spans="13:19" ht="13.5" customHeight="1">
      <c r="M4" s="24"/>
      <c r="N4" s="58" t="s">
        <v>84</v>
      </c>
      <c r="O4" s="59"/>
      <c r="P4" s="59"/>
      <c r="Q4" s="59"/>
      <c r="R4" s="59"/>
      <c r="S4" s="24"/>
    </row>
    <row r="5" spans="13:19" ht="15.75" customHeight="1">
      <c r="M5" s="24"/>
      <c r="N5" s="60" t="s">
        <v>85</v>
      </c>
      <c r="O5" s="61"/>
      <c r="P5" s="61"/>
      <c r="Q5" s="61"/>
      <c r="R5" s="61"/>
      <c r="S5" s="24"/>
    </row>
    <row r="6" spans="13:19" ht="12.75" hidden="1">
      <c r="M6" s="24"/>
      <c r="N6" s="61"/>
      <c r="O6" s="61"/>
      <c r="P6" s="61"/>
      <c r="Q6" s="61"/>
      <c r="R6" s="61"/>
      <c r="S6" s="24"/>
    </row>
    <row r="7" spans="13:19" ht="12.75" hidden="1">
      <c r="M7" s="24"/>
      <c r="N7" s="61"/>
      <c r="O7" s="61"/>
      <c r="P7" s="61"/>
      <c r="Q7" s="61"/>
      <c r="R7" s="61"/>
      <c r="S7" s="24"/>
    </row>
    <row r="8" spans="13:19" ht="12.75" hidden="1">
      <c r="M8" s="24"/>
      <c r="N8" s="61"/>
      <c r="O8" s="61"/>
      <c r="P8" s="61"/>
      <c r="Q8" s="61"/>
      <c r="R8" s="61"/>
      <c r="S8" s="24"/>
    </row>
    <row r="9" spans="13:19" ht="42" customHeight="1">
      <c r="M9" s="24"/>
      <c r="N9" s="61"/>
      <c r="O9" s="61"/>
      <c r="P9" s="61"/>
      <c r="Q9" s="61"/>
      <c r="R9" s="61"/>
      <c r="S9" s="24"/>
    </row>
    <row r="10" spans="1:22" ht="32.25" customHeight="1">
      <c r="A10" s="56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95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988132.1000000001</v>
      </c>
      <c r="D21" s="15">
        <f t="shared" si="0"/>
        <v>991883.4099999999</v>
      </c>
      <c r="E21" s="15">
        <f t="shared" si="0"/>
        <v>76048.59999999999</v>
      </c>
      <c r="F21" s="15">
        <f t="shared" si="0"/>
        <v>76439.6</v>
      </c>
      <c r="G21" s="15">
        <f t="shared" si="0"/>
        <v>93252.90000000001</v>
      </c>
      <c r="H21" s="15">
        <f t="shared" si="0"/>
        <v>245741.1</v>
      </c>
      <c r="I21" s="15">
        <f t="shared" si="0"/>
        <v>89906.79</v>
      </c>
      <c r="J21" s="15">
        <f t="shared" si="0"/>
        <v>97145.7</v>
      </c>
      <c r="K21" s="15">
        <f t="shared" si="0"/>
        <v>94535.91999999998</v>
      </c>
      <c r="L21" s="15">
        <f t="shared" si="0"/>
        <v>281588.41</v>
      </c>
      <c r="M21" s="15">
        <f t="shared" si="0"/>
        <v>95105.9</v>
      </c>
      <c r="N21" s="15">
        <f t="shared" si="0"/>
        <v>60322.600000000006</v>
      </c>
      <c r="O21" s="15">
        <f t="shared" si="0"/>
        <v>72477.8</v>
      </c>
      <c r="P21" s="15">
        <f t="shared" si="0"/>
        <v>755235.81</v>
      </c>
      <c r="Q21" s="15">
        <f t="shared" si="0"/>
        <v>227906.3</v>
      </c>
      <c r="R21" s="15">
        <f t="shared" si="0"/>
        <v>110996.6</v>
      </c>
      <c r="S21" s="15">
        <f t="shared" si="0"/>
        <v>60541</v>
      </c>
      <c r="T21" s="15">
        <f>T23+T30+T29</f>
        <v>65110</v>
      </c>
      <c r="U21" s="15">
        <f t="shared" si="0"/>
        <v>236647.6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</f>
        <v>253279.9</v>
      </c>
      <c r="E23" s="49">
        <f>E24+E25+E26+E27</f>
        <v>12526.8</v>
      </c>
      <c r="F23" s="49">
        <f>F24+F25+F26+F27</f>
        <v>19865.300000000003</v>
      </c>
      <c r="G23" s="49">
        <f>G24+G25+G26+G27+G29</f>
        <v>27895.8</v>
      </c>
      <c r="H23" s="49">
        <f aca="true" t="shared" si="1" ref="H23:H37">E23+F23+G23</f>
        <v>60287.9</v>
      </c>
      <c r="I23" s="49">
        <f>I24+I25+I26+I27</f>
        <v>22842.899999999998</v>
      </c>
      <c r="J23" s="49">
        <f>J24+J25+J26+J27</f>
        <v>19589</v>
      </c>
      <c r="K23" s="49">
        <f>K24+K25+K26+K27</f>
        <v>15464.099999999999</v>
      </c>
      <c r="L23" s="49">
        <f aca="true" t="shared" si="2" ref="L23:L37">I23+J23+K23</f>
        <v>57895.99999999999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179435.9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227140.90000000002</v>
      </c>
      <c r="E24" s="48">
        <v>11470.4</v>
      </c>
      <c r="F24" s="48">
        <v>18299.4</v>
      </c>
      <c r="G24" s="48">
        <v>23879.8</v>
      </c>
      <c r="H24" s="49">
        <f t="shared" si="1"/>
        <v>53649.600000000006</v>
      </c>
      <c r="I24" s="48">
        <v>20840.8</v>
      </c>
      <c r="J24" s="48">
        <v>17658.2</v>
      </c>
      <c r="K24" s="48">
        <v>12410.3</v>
      </c>
      <c r="L24" s="49">
        <f t="shared" si="2"/>
        <v>50909.3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1056.4</v>
      </c>
      <c r="F25" s="48">
        <v>1565.9</v>
      </c>
      <c r="G25" s="48">
        <v>4014</v>
      </c>
      <c r="H25" s="49">
        <f t="shared" si="1"/>
        <v>6636.3</v>
      </c>
      <c r="I25" s="48">
        <v>2002.1</v>
      </c>
      <c r="J25" s="48">
        <v>1930.8</v>
      </c>
      <c r="K25" s="48">
        <v>3053.8</v>
      </c>
      <c r="L25" s="49">
        <f t="shared" si="2"/>
        <v>6986.7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>
        <v>2</v>
      </c>
      <c r="H29" s="49">
        <f>E29+F29+G29</f>
        <v>2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0</v>
      </c>
      <c r="U29" s="49">
        <f t="shared" si="4"/>
        <v>0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734852.1000000001</v>
      </c>
      <c r="D30" s="49">
        <f t="shared" si="5"/>
        <v>738603.5099999999</v>
      </c>
      <c r="E30" s="50">
        <f>E31+E32+E33+E34+E35</f>
        <v>63521.799999999996</v>
      </c>
      <c r="F30" s="50">
        <f>F31+F32+F33+F34+F35</f>
        <v>56574.3</v>
      </c>
      <c r="G30" s="50">
        <f>G31+G32+G33+G34+G35</f>
        <v>65357.100000000006</v>
      </c>
      <c r="H30" s="49">
        <f t="shared" si="1"/>
        <v>185453.2</v>
      </c>
      <c r="I30" s="49">
        <f>I31+I32+I33+I34+I35</f>
        <v>67063.89</v>
      </c>
      <c r="J30" s="49">
        <f>J31+J32+J33+J34+J35</f>
        <v>77556.7</v>
      </c>
      <c r="K30" s="49">
        <f>K31+K32+K33+K34+K35</f>
        <v>79071.81999999999</v>
      </c>
      <c r="L30" s="49">
        <f t="shared" si="2"/>
        <v>223692.40999999997</v>
      </c>
      <c r="M30" s="49">
        <f>M31+M32+M33+M34+M35</f>
        <v>72508.9</v>
      </c>
      <c r="N30" s="49">
        <f>N31+N32+N33+N34+N35</f>
        <v>41367.600000000006</v>
      </c>
      <c r="O30" s="49">
        <f>O31+O32+O33+O34+O35+O36</f>
        <v>52777.8</v>
      </c>
      <c r="P30" s="49">
        <f>H30+L30+M30+N30+O30</f>
        <v>575799.91</v>
      </c>
      <c r="Q30" s="49">
        <f t="shared" si="3"/>
        <v>166654.3</v>
      </c>
      <c r="R30" s="49">
        <f>R31+R32+R33+R34+R35</f>
        <v>87544.6</v>
      </c>
      <c r="S30" s="49">
        <f>S31+S32+S33+S34+S35</f>
        <v>40893</v>
      </c>
      <c r="T30" s="49">
        <f>T31+T32+T33+T34+T35</f>
        <v>34366</v>
      </c>
      <c r="U30" s="49">
        <f t="shared" si="4"/>
        <v>162803.6</v>
      </c>
      <c r="V30" s="39"/>
    </row>
    <row r="31" spans="1:22" s="38" customFormat="1" ht="33" customHeight="1">
      <c r="A31" s="36" t="s">
        <v>78</v>
      </c>
      <c r="B31" s="43"/>
      <c r="C31" s="48">
        <v>215104.5</v>
      </c>
      <c r="D31" s="48">
        <f t="shared" si="5"/>
        <v>215904.5</v>
      </c>
      <c r="E31" s="51">
        <v>31878</v>
      </c>
      <c r="F31" s="51">
        <v>17583.6</v>
      </c>
      <c r="G31" s="51">
        <v>21289.4</v>
      </c>
      <c r="H31" s="49">
        <f t="shared" si="1"/>
        <v>70751</v>
      </c>
      <c r="I31" s="48">
        <v>18133.5</v>
      </c>
      <c r="J31" s="48">
        <v>16729</v>
      </c>
      <c r="K31" s="48">
        <v>14539</v>
      </c>
      <c r="L31" s="49">
        <f t="shared" si="2"/>
        <v>49401.5</v>
      </c>
      <c r="M31" s="48">
        <v>15958</v>
      </c>
      <c r="N31" s="48">
        <v>15958</v>
      </c>
      <c r="O31" s="48">
        <v>15959</v>
      </c>
      <c r="P31" s="48"/>
      <c r="Q31" s="49">
        <f t="shared" si="3"/>
        <v>47875</v>
      </c>
      <c r="R31" s="48">
        <v>15959</v>
      </c>
      <c r="S31" s="48">
        <v>15959</v>
      </c>
      <c r="T31" s="48">
        <v>15959</v>
      </c>
      <c r="U31" s="49">
        <f t="shared" si="4"/>
        <v>47877</v>
      </c>
      <c r="V31" s="37"/>
    </row>
    <row r="32" spans="1:22" s="38" customFormat="1" ht="34.5" customHeight="1">
      <c r="A32" s="36" t="s">
        <v>79</v>
      </c>
      <c r="B32" s="43"/>
      <c r="C32" s="48">
        <v>59582.6</v>
      </c>
      <c r="D32" s="48">
        <f t="shared" si="5"/>
        <v>59582.6</v>
      </c>
      <c r="E32" s="51">
        <v>588.6</v>
      </c>
      <c r="F32" s="51">
        <v>749.4</v>
      </c>
      <c r="G32" s="51">
        <v>9652.3</v>
      </c>
      <c r="H32" s="49">
        <f t="shared" si="1"/>
        <v>10990.3</v>
      </c>
      <c r="I32" s="48">
        <v>1795.1</v>
      </c>
      <c r="J32" s="48">
        <v>1305.8</v>
      </c>
      <c r="K32" s="48">
        <v>18650.7</v>
      </c>
      <c r="L32" s="49">
        <f t="shared" si="2"/>
        <v>21751.6</v>
      </c>
      <c r="M32" s="48">
        <v>18842.1</v>
      </c>
      <c r="N32" s="48">
        <v>836.1</v>
      </c>
      <c r="O32" s="48">
        <v>2558.9</v>
      </c>
      <c r="P32" s="48"/>
      <c r="Q32" s="49">
        <f t="shared" si="3"/>
        <v>22237.1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338518.2</v>
      </c>
      <c r="D33" s="48">
        <f>H33+L33+Q33+U33</f>
        <v>340669.61</v>
      </c>
      <c r="E33" s="51">
        <v>23086</v>
      </c>
      <c r="F33" s="51">
        <v>30738.3</v>
      </c>
      <c r="G33" s="51">
        <v>29609.6</v>
      </c>
      <c r="H33" s="49">
        <f t="shared" si="1"/>
        <v>83433.9</v>
      </c>
      <c r="I33" s="48">
        <v>36763.29</v>
      </c>
      <c r="J33" s="48">
        <v>52571.1</v>
      </c>
      <c r="K33" s="48">
        <v>40397.42</v>
      </c>
      <c r="L33" s="49">
        <f>I33+J33+K33</f>
        <v>129731.81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8585.5</v>
      </c>
      <c r="U33" s="49">
        <f t="shared" si="4"/>
        <v>50677.3</v>
      </c>
      <c r="V33" s="37"/>
    </row>
    <row r="34" spans="1:22" s="38" customFormat="1" ht="34.5" customHeight="1">
      <c r="A34" s="36" t="s">
        <v>81</v>
      </c>
      <c r="B34" s="43"/>
      <c r="C34" s="48">
        <v>121307.8</v>
      </c>
      <c r="D34" s="48">
        <f t="shared" si="5"/>
        <v>122107.79999999999</v>
      </c>
      <c r="E34" s="51">
        <v>7969.2</v>
      </c>
      <c r="F34" s="51">
        <v>7164</v>
      </c>
      <c r="G34" s="51">
        <v>4805.8</v>
      </c>
      <c r="H34" s="49">
        <f t="shared" si="1"/>
        <v>19939</v>
      </c>
      <c r="I34" s="48">
        <v>10372</v>
      </c>
      <c r="J34" s="48">
        <v>6950.8</v>
      </c>
      <c r="K34" s="48">
        <v>5484.7</v>
      </c>
      <c r="L34" s="49">
        <f>I34+J34+K34</f>
        <v>22807.5</v>
      </c>
      <c r="M34" s="48">
        <v>7070.5</v>
      </c>
      <c r="N34" s="48">
        <v>6563.8</v>
      </c>
      <c r="O34" s="48">
        <v>6081.3</v>
      </c>
      <c r="P34" s="48"/>
      <c r="Q34" s="49">
        <f t="shared" si="3"/>
        <v>19715.6</v>
      </c>
      <c r="R34" s="48">
        <v>45519.6</v>
      </c>
      <c r="S34" s="48">
        <v>6907</v>
      </c>
      <c r="T34" s="48">
        <v>7219.1</v>
      </c>
      <c r="U34" s="49">
        <f t="shared" si="4"/>
        <v>59645.7</v>
      </c>
      <c r="V34" s="37"/>
    </row>
    <row r="35" spans="1:22" s="38" customFormat="1" ht="26.25" customHeight="1">
      <c r="A35" s="36" t="s">
        <v>97</v>
      </c>
      <c r="B35" s="43"/>
      <c r="C35" s="48">
        <v>339</v>
      </c>
      <c r="D35" s="48">
        <f>H35+L35+Q35+U35</f>
        <v>339</v>
      </c>
      <c r="E35" s="51">
        <v>0</v>
      </c>
      <c r="F35" s="51">
        <v>339</v>
      </c>
      <c r="G35" s="51">
        <v>0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29.25" customHeight="1">
      <c r="A36" s="36" t="s">
        <v>94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1109914.9</v>
      </c>
      <c r="D37" s="49">
        <f>D39+D45+D51+D57+D63</f>
        <v>1113866.23</v>
      </c>
      <c r="E37" s="49">
        <f>E39+E45+E51+E57+E63</f>
        <v>37300.3</v>
      </c>
      <c r="F37" s="49">
        <f>F39+F45+F51+F57+F63</f>
        <v>79849.61</v>
      </c>
      <c r="G37" s="49">
        <f>G39+G45+G51+G57+G63</f>
        <v>85374.81999999999</v>
      </c>
      <c r="H37" s="49">
        <f t="shared" si="1"/>
        <v>202524.72999999998</v>
      </c>
      <c r="I37" s="49">
        <f>I39+I45+I51+I57+I63</f>
        <v>91136.76</v>
      </c>
      <c r="J37" s="49">
        <f>J39+J45+J51+J57+J63</f>
        <v>83423.07</v>
      </c>
      <c r="K37" s="49">
        <f>K39+K45+K51+K57+K63</f>
        <v>292166.91</v>
      </c>
      <c r="L37" s="49">
        <f t="shared" si="2"/>
        <v>466726.74</v>
      </c>
      <c r="M37" s="49">
        <f>M39+M45+M51+M57+M63</f>
        <v>75747.78</v>
      </c>
      <c r="N37" s="49">
        <f>N39+N45+N51+N57+N63</f>
        <v>62322.18</v>
      </c>
      <c r="O37" s="49">
        <f>O39+O45+O51+O57+O63</f>
        <v>73695</v>
      </c>
      <c r="P37" s="49"/>
      <c r="Q37" s="49">
        <f t="shared" si="3"/>
        <v>211764.96</v>
      </c>
      <c r="R37" s="49">
        <f>R39+R45+R51+R57+R63</f>
        <v>109280.4</v>
      </c>
      <c r="S37" s="49">
        <f>S39+S45+S51+S57+S63</f>
        <v>57736.7</v>
      </c>
      <c r="T37" s="49">
        <f>T39+T45+T51+T63+T58</f>
        <v>65832.7</v>
      </c>
      <c r="U37" s="49">
        <f t="shared" si="4"/>
        <v>232849.8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106415</v>
      </c>
      <c r="D39" s="49">
        <f aca="true" t="shared" si="6" ref="D39:D62">H39+L39+Q39+U39</f>
        <v>105422.40000000001</v>
      </c>
      <c r="E39" s="49">
        <f>E40+E41+E42+E43+E44</f>
        <v>0</v>
      </c>
      <c r="F39" s="49">
        <f>F40+F41+F42+F43+F44</f>
        <v>6862.8</v>
      </c>
      <c r="G39" s="49">
        <f>G40+G41+G42+G43+G44</f>
        <v>1200</v>
      </c>
      <c r="H39" s="49">
        <f aca="true" t="shared" si="7" ref="H39:H70">E39+F39+G39</f>
        <v>8062.8</v>
      </c>
      <c r="I39" s="49">
        <f>I40+I41+I42+I43+I44</f>
        <v>2100</v>
      </c>
      <c r="J39" s="49">
        <f>J40+J41+J42+J43+J44</f>
        <v>909.8</v>
      </c>
      <c r="K39" s="49">
        <f>K40+K41+K42+K43+K44</f>
        <v>91304.9</v>
      </c>
      <c r="L39" s="49">
        <f aca="true" t="shared" si="8" ref="L39:L70">I39+J39+K39</f>
        <v>94314.7</v>
      </c>
      <c r="M39" s="49">
        <f>M40+M41+M42+M43+M44</f>
        <v>0</v>
      </c>
      <c r="N39" s="49">
        <f>N40+N41+N42+N43+N44</f>
        <v>0</v>
      </c>
      <c r="O39" s="49">
        <f>O40+O41+O42+O43+O44</f>
        <v>1314.1</v>
      </c>
      <c r="P39" s="49"/>
      <c r="Q39" s="49">
        <f aca="true" t="shared" si="9" ref="Q39:Q70">M39+N39+O39</f>
        <v>1314.1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106415</v>
      </c>
      <c r="D41" s="49">
        <f>H41+L41+Q41+U41</f>
        <v>105422.40000000001</v>
      </c>
      <c r="E41" s="49"/>
      <c r="F41" s="49">
        <v>6862.8</v>
      </c>
      <c r="G41" s="49">
        <v>1200</v>
      </c>
      <c r="H41" s="49">
        <f t="shared" si="7"/>
        <v>8062.8</v>
      </c>
      <c r="I41" s="49">
        <v>2100</v>
      </c>
      <c r="J41" s="49">
        <v>909.8</v>
      </c>
      <c r="K41" s="49">
        <v>91304.9</v>
      </c>
      <c r="L41" s="49">
        <f t="shared" si="8"/>
        <v>94314.7</v>
      </c>
      <c r="M41" s="49">
        <v>0</v>
      </c>
      <c r="N41" s="49">
        <v>0</v>
      </c>
      <c r="O41" s="49">
        <v>1314.1</v>
      </c>
      <c r="P41" s="49"/>
      <c r="Q41" s="49">
        <f t="shared" si="9"/>
        <v>1314.1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58495.5</v>
      </c>
      <c r="D45" s="49">
        <f t="shared" si="6"/>
        <v>59295.5</v>
      </c>
      <c r="E45" s="49">
        <f>E46+E47+E48+E49</f>
        <v>3638</v>
      </c>
      <c r="F45" s="49">
        <f>F46+F47+F48+F49</f>
        <v>4071.6</v>
      </c>
      <c r="G45" s="49">
        <f>G46+G47+G48+G49</f>
        <v>8915.4</v>
      </c>
      <c r="H45" s="49">
        <f t="shared" si="7"/>
        <v>16625</v>
      </c>
      <c r="I45" s="49">
        <f>I46+I47+I48+I49</f>
        <v>5961.6</v>
      </c>
      <c r="J45" s="49">
        <f>J46+J47+J48+J49</f>
        <v>5843.4</v>
      </c>
      <c r="K45" s="49">
        <f>K46+K47+K48+K49</f>
        <v>8786.3</v>
      </c>
      <c r="L45" s="49">
        <f t="shared" si="8"/>
        <v>20591.3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58495.5</v>
      </c>
      <c r="D46" s="49">
        <f t="shared" si="6"/>
        <v>59295.5</v>
      </c>
      <c r="E46" s="49">
        <v>3638</v>
      </c>
      <c r="F46" s="49">
        <v>4071.6</v>
      </c>
      <c r="G46" s="49">
        <v>8915.4</v>
      </c>
      <c r="H46" s="49">
        <f t="shared" si="7"/>
        <v>16625</v>
      </c>
      <c r="I46" s="49">
        <v>5961.6</v>
      </c>
      <c r="J46" s="49">
        <v>5843.4</v>
      </c>
      <c r="K46" s="49">
        <v>8786.3</v>
      </c>
      <c r="L46" s="49">
        <f t="shared" si="8"/>
        <v>20591.3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>
        <v>0</v>
      </c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651729.5</v>
      </c>
      <c r="D51" s="49">
        <f t="shared" si="6"/>
        <v>652529.46</v>
      </c>
      <c r="E51" s="49">
        <f>E52+E53+E54+E55</f>
        <v>26641.9</v>
      </c>
      <c r="F51" s="49">
        <f>F52+F53+F54+F55</f>
        <v>49433.299999999996</v>
      </c>
      <c r="G51" s="49">
        <f>G52+G53+G54+G55</f>
        <v>50836.299999999996</v>
      </c>
      <c r="H51" s="49">
        <f t="shared" si="7"/>
        <v>126911.5</v>
      </c>
      <c r="I51" s="49">
        <f>I52+I53+I54+I55</f>
        <v>63641.46</v>
      </c>
      <c r="J51" s="49">
        <f>J52+J53+J54+J55</f>
        <v>55863.44</v>
      </c>
      <c r="K51" s="49">
        <f>K52+K53+K54+K55</f>
        <v>112502.9</v>
      </c>
      <c r="L51" s="49">
        <f t="shared" si="8"/>
        <v>232007.8</v>
      </c>
      <c r="M51" s="49">
        <f>M52+M53+M54+M55</f>
        <v>50961.78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137199.46000000002</v>
      </c>
      <c r="R51" s="49">
        <f>R52+R53+R54+R55</f>
        <v>83459.7</v>
      </c>
      <c r="S51" s="49">
        <f>S52+S53+S54+S55</f>
        <v>34477.3</v>
      </c>
      <c r="T51" s="49">
        <f>T52+T53+T54+T55</f>
        <v>38473.7</v>
      </c>
      <c r="U51" s="49">
        <f t="shared" si="10"/>
        <v>156410.7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499407.3</v>
      </c>
      <c r="D54" s="49">
        <f t="shared" si="6"/>
        <v>499407.26</v>
      </c>
      <c r="E54" s="49">
        <v>17303.2</v>
      </c>
      <c r="F54" s="49">
        <v>41006.2</v>
      </c>
      <c r="G54" s="49">
        <v>39413.7</v>
      </c>
      <c r="H54" s="49">
        <f t="shared" si="7"/>
        <v>97723.09999999999</v>
      </c>
      <c r="I54" s="49">
        <v>50537.56</v>
      </c>
      <c r="J54" s="49">
        <v>46130.54</v>
      </c>
      <c r="K54" s="49">
        <v>106694</v>
      </c>
      <c r="L54" s="49">
        <f t="shared" si="8"/>
        <v>203362.1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27965.4</v>
      </c>
      <c r="U54" s="49">
        <f t="shared" si="10"/>
        <v>87924.6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152322.2</v>
      </c>
      <c r="D55" s="49">
        <f t="shared" si="6"/>
        <v>153122.2</v>
      </c>
      <c r="E55" s="49">
        <v>9338.7</v>
      </c>
      <c r="F55" s="49">
        <v>8427.1</v>
      </c>
      <c r="G55" s="49">
        <v>11422.6</v>
      </c>
      <c r="H55" s="49">
        <f t="shared" si="7"/>
        <v>29188.4</v>
      </c>
      <c r="I55" s="49">
        <v>13103.9</v>
      </c>
      <c r="J55" s="49">
        <v>9732.9</v>
      </c>
      <c r="K55" s="49">
        <v>5808.9</v>
      </c>
      <c r="L55" s="49">
        <f t="shared" si="8"/>
        <v>28645.699999999997</v>
      </c>
      <c r="M55" s="49">
        <v>9278</v>
      </c>
      <c r="N55" s="49">
        <v>8742.7</v>
      </c>
      <c r="O55" s="49">
        <v>8781.3</v>
      </c>
      <c r="P55" s="49"/>
      <c r="Q55" s="49">
        <f t="shared" si="9"/>
        <v>26802</v>
      </c>
      <c r="R55" s="49">
        <v>49523.6</v>
      </c>
      <c r="S55" s="49">
        <v>8454.2</v>
      </c>
      <c r="T55" s="49">
        <v>10508.3</v>
      </c>
      <c r="U55" s="49">
        <f t="shared" si="10"/>
        <v>68486.1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28.5" customHeight="1">
      <c r="A63" s="41" t="s">
        <v>51</v>
      </c>
      <c r="B63" s="44" t="s">
        <v>57</v>
      </c>
      <c r="C63" s="49">
        <f>C64+C65+C66+C67+C68+C69</f>
        <v>293274.9</v>
      </c>
      <c r="D63" s="49">
        <f>D64+D65+D66+D67+D68+D69</f>
        <v>296618.87</v>
      </c>
      <c r="E63" s="49">
        <f>E64+E65+E66+E67+E68+E69</f>
        <v>7020.4</v>
      </c>
      <c r="F63" s="49">
        <f>F64+F65+F66+F67+F68+F69</f>
        <v>19481.91</v>
      </c>
      <c r="G63" s="49">
        <f>G64+G65+G66+G67+G68+G69</f>
        <v>24423.12</v>
      </c>
      <c r="H63" s="49">
        <f t="shared" si="7"/>
        <v>50925.42999999999</v>
      </c>
      <c r="I63" s="49">
        <f>I64+I65+I66+I67+I68+I69</f>
        <v>19433.7</v>
      </c>
      <c r="J63" s="49">
        <f>J64+J65+J66+J67+J68+J69</f>
        <v>20806.43</v>
      </c>
      <c r="K63" s="49">
        <f>K64+K65+K66+K67+K68+K69</f>
        <v>79572.81</v>
      </c>
      <c r="L63" s="49">
        <f>L64+L65+L66+L67+L68</f>
        <v>119207.83999999998</v>
      </c>
      <c r="M63" s="49">
        <f>M64+M65+M66+M67+M68+M69</f>
        <v>21106.300000000003</v>
      </c>
      <c r="N63" s="49">
        <f>N64+N65+N66+N67+N68+N69</f>
        <v>20773.6</v>
      </c>
      <c r="O63" s="49">
        <f>O64+O65+O66+O67+O68+O69</f>
        <v>20332.399999999994</v>
      </c>
      <c r="P63" s="49"/>
      <c r="Q63" s="49">
        <f t="shared" si="9"/>
        <v>62212.299999999996</v>
      </c>
      <c r="R63" s="49">
        <f>R64+R65+R66+R67+R68+R69</f>
        <v>20410.200000000004</v>
      </c>
      <c r="S63" s="49">
        <f>S64+S65+S66+S67+S68+S69</f>
        <v>19579.699999999997</v>
      </c>
      <c r="T63" s="49">
        <f>T64+T65+T66+T67+T68+T69</f>
        <v>23678.300000000003</v>
      </c>
      <c r="U63" s="49">
        <f t="shared" si="10"/>
        <v>63668.200000000004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12201</v>
      </c>
      <c r="D64" s="49">
        <f aca="true" t="shared" si="11" ref="D64:D69">H64+L64+Q64+U64</f>
        <v>12200.9</v>
      </c>
      <c r="E64" s="49">
        <v>305</v>
      </c>
      <c r="F64" s="49">
        <v>965.6</v>
      </c>
      <c r="G64" s="49">
        <v>929.6</v>
      </c>
      <c r="H64" s="49">
        <f t="shared" si="7"/>
        <v>2200.2</v>
      </c>
      <c r="I64" s="49">
        <v>1172.1</v>
      </c>
      <c r="J64" s="49">
        <v>837</v>
      </c>
      <c r="K64" s="49">
        <v>1911.7</v>
      </c>
      <c r="L64" s="49">
        <f t="shared" si="8"/>
        <v>3920.8</v>
      </c>
      <c r="M64" s="49">
        <v>1053</v>
      </c>
      <c r="N64" s="49">
        <v>1027</v>
      </c>
      <c r="O64" s="49">
        <v>1053</v>
      </c>
      <c r="P64" s="49"/>
      <c r="Q64" s="49">
        <f t="shared" si="9"/>
        <v>3133</v>
      </c>
      <c r="R64" s="49">
        <v>973.2</v>
      </c>
      <c r="S64" s="49">
        <v>1000.7</v>
      </c>
      <c r="T64" s="49">
        <v>973</v>
      </c>
      <c r="U64" s="49">
        <f t="shared" si="10"/>
        <v>2946.9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168094.2</v>
      </c>
      <c r="D65" s="49">
        <f t="shared" si="11"/>
        <v>171438.19999999998</v>
      </c>
      <c r="E65" s="49">
        <v>2352.3</v>
      </c>
      <c r="F65" s="49">
        <v>10076.6</v>
      </c>
      <c r="G65" s="49">
        <v>14898</v>
      </c>
      <c r="H65" s="49">
        <f t="shared" si="7"/>
        <v>27326.9</v>
      </c>
      <c r="I65" s="49">
        <v>9306.9</v>
      </c>
      <c r="J65" s="49">
        <v>10202.8</v>
      </c>
      <c r="K65" s="49">
        <v>57713.1</v>
      </c>
      <c r="L65" s="49">
        <f t="shared" si="8"/>
        <v>77222.79999999999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101899.8</v>
      </c>
      <c r="D66" s="49">
        <f t="shared" si="11"/>
        <v>101899.87000000001</v>
      </c>
      <c r="E66" s="49">
        <v>4037</v>
      </c>
      <c r="F66" s="49">
        <v>7743.61</v>
      </c>
      <c r="G66" s="49">
        <v>7768.62</v>
      </c>
      <c r="H66" s="49">
        <f t="shared" si="7"/>
        <v>19549.23</v>
      </c>
      <c r="I66" s="49">
        <v>8045.2</v>
      </c>
      <c r="J66" s="49">
        <v>8778.23</v>
      </c>
      <c r="K66" s="49">
        <v>18288.61</v>
      </c>
      <c r="L66" s="49">
        <f>I66+J66+K66</f>
        <v>35112.04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10137</v>
      </c>
      <c r="U66" s="49">
        <f t="shared" si="10"/>
        <v>23998.8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8047.9</v>
      </c>
      <c r="D67" s="49">
        <f t="shared" si="11"/>
        <v>8047.9</v>
      </c>
      <c r="E67" s="49">
        <v>245.4</v>
      </c>
      <c r="F67" s="49">
        <v>428.7</v>
      </c>
      <c r="G67" s="49">
        <v>576.6</v>
      </c>
      <c r="H67" s="49">
        <f>E67+F67+G67</f>
        <v>1250.7</v>
      </c>
      <c r="I67" s="49">
        <v>617.8</v>
      </c>
      <c r="J67" s="49">
        <v>703.5</v>
      </c>
      <c r="K67" s="49">
        <v>1169.4</v>
      </c>
      <c r="L67" s="49">
        <f>I67+J67+K67</f>
        <v>2490.7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1130.4</v>
      </c>
      <c r="U67" s="49">
        <f t="shared" si="10"/>
        <v>2570.4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1449</v>
      </c>
      <c r="D68" s="49">
        <f t="shared" si="11"/>
        <v>1449</v>
      </c>
      <c r="E68" s="49">
        <v>38.9</v>
      </c>
      <c r="F68" s="49">
        <v>141.1</v>
      </c>
      <c r="G68" s="49">
        <v>124</v>
      </c>
      <c r="H68" s="49">
        <f>E68+F68+G68</f>
        <v>304</v>
      </c>
      <c r="I68" s="49">
        <v>136.3</v>
      </c>
      <c r="J68" s="49">
        <v>122.5</v>
      </c>
      <c r="K68" s="49">
        <v>202.7</v>
      </c>
      <c r="L68" s="49">
        <f>I68+J68+K68</f>
        <v>461.5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33" customHeight="1">
      <c r="A69" s="36" t="s">
        <v>97</v>
      </c>
      <c r="B69" s="44"/>
      <c r="C69" s="49">
        <v>1583</v>
      </c>
      <c r="D69" s="49">
        <f t="shared" si="11"/>
        <v>1583</v>
      </c>
      <c r="E69" s="49">
        <v>41.8</v>
      </c>
      <c r="F69" s="49">
        <v>126.3</v>
      </c>
      <c r="G69" s="49">
        <v>126.3</v>
      </c>
      <c r="H69" s="49">
        <f>E69+F69+G69</f>
        <v>294.4</v>
      </c>
      <c r="I69" s="49">
        <v>155.4</v>
      </c>
      <c r="J69" s="49">
        <v>162.4</v>
      </c>
      <c r="K69" s="49">
        <v>287.3</v>
      </c>
      <c r="L69" s="49">
        <f>I69+J69+K69</f>
        <v>605.1</v>
      </c>
      <c r="M69" s="49">
        <v>91.4</v>
      </c>
      <c r="N69" s="49">
        <v>128.7</v>
      </c>
      <c r="O69" s="49">
        <v>109.6</v>
      </c>
      <c r="P69" s="49"/>
      <c r="Q69" s="49">
        <f>M69+N69+O69</f>
        <v>329.7</v>
      </c>
      <c r="R69" s="49">
        <v>98</v>
      </c>
      <c r="S69" s="49">
        <v>111.1</v>
      </c>
      <c r="T69" s="49">
        <v>144.7</v>
      </c>
      <c r="U69" s="49">
        <f>R69+S69+T69</f>
        <v>353.79999999999995</v>
      </c>
      <c r="V69" s="39"/>
      <c r="W69" s="40"/>
    </row>
    <row r="70" spans="1:22" s="38" customFormat="1" ht="30.75" customHeight="1">
      <c r="A70" s="41" t="s">
        <v>58</v>
      </c>
      <c r="B70" s="44" t="s">
        <v>59</v>
      </c>
      <c r="C70" s="49">
        <f>C21-C37</f>
        <v>-121782.79999999981</v>
      </c>
      <c r="D70" s="49">
        <f>D21-D37</f>
        <v>-121982.82000000007</v>
      </c>
      <c r="E70" s="49">
        <f>E21-E37</f>
        <v>38748.29999999999</v>
      </c>
      <c r="F70" s="49">
        <f>F21-F37</f>
        <v>-3410.0099999999948</v>
      </c>
      <c r="G70" s="49">
        <f>G21-G37</f>
        <v>7878.080000000016</v>
      </c>
      <c r="H70" s="49">
        <f t="shared" si="7"/>
        <v>43216.37000000001</v>
      </c>
      <c r="I70" s="49">
        <f>I21-I37</f>
        <v>-1229.9700000000012</v>
      </c>
      <c r="J70" s="49">
        <f>J21-J37</f>
        <v>13722.62999999999</v>
      </c>
      <c r="K70" s="49">
        <f>K21-K37</f>
        <v>-197630.99</v>
      </c>
      <c r="L70" s="49">
        <f t="shared" si="8"/>
        <v>-185138.33000000002</v>
      </c>
      <c r="M70" s="49">
        <f>M21-M37</f>
        <v>19358.119999999995</v>
      </c>
      <c r="N70" s="49">
        <f>N21-N37</f>
        <v>-1999.5799999999945</v>
      </c>
      <c r="O70" s="49">
        <f>O21-O37</f>
        <v>-1217.199999999997</v>
      </c>
      <c r="P70" s="49">
        <f>P21-P37</f>
        <v>755235.81</v>
      </c>
      <c r="Q70" s="49">
        <f t="shared" si="9"/>
        <v>16141.340000000004</v>
      </c>
      <c r="R70" s="49">
        <f>R21-R37</f>
        <v>1716.2000000000116</v>
      </c>
      <c r="S70" s="49">
        <f>S21-S37</f>
        <v>2804.300000000003</v>
      </c>
      <c r="T70" s="49">
        <f>T21-T37</f>
        <v>-722.6999999999971</v>
      </c>
      <c r="U70" s="49">
        <f t="shared" si="10"/>
        <v>3797.8000000000175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C80+C90</f>
        <v>121782.80000000016</v>
      </c>
      <c r="D71" s="49">
        <f>D80+D90</f>
        <v>121982.90000000002</v>
      </c>
      <c r="E71" s="49">
        <f>E80+E90</f>
        <v>-38748.3</v>
      </c>
      <c r="F71" s="49">
        <f>F80+F90</f>
        <v>3410.0100000000093</v>
      </c>
      <c r="G71" s="49">
        <f>G80+G90</f>
        <v>-7878.099999999991</v>
      </c>
      <c r="H71" s="49">
        <f>H80+H90</f>
        <v>-43216.389999999985</v>
      </c>
      <c r="I71" s="49">
        <f aca="true" t="shared" si="12" ref="I71:O71">I80+I90</f>
        <v>1230.0699999999924</v>
      </c>
      <c r="J71" s="49">
        <f t="shared" si="12"/>
        <v>-13722.63000000002</v>
      </c>
      <c r="K71" s="49">
        <f t="shared" si="12"/>
        <v>197630.99</v>
      </c>
      <c r="L71" s="49">
        <f t="shared" si="12"/>
        <v>185138.42999999993</v>
      </c>
      <c r="M71" s="49">
        <f t="shared" si="12"/>
        <v>-19358.12000000001</v>
      </c>
      <c r="N71" s="49">
        <f t="shared" si="12"/>
        <v>1999.5799999999872</v>
      </c>
      <c r="O71" s="49">
        <f t="shared" si="12"/>
        <v>1217.199999999997</v>
      </c>
      <c r="P71" s="49"/>
      <c r="Q71" s="49">
        <f>Q80+Q90</f>
        <v>-16141.340000000026</v>
      </c>
      <c r="R71" s="49">
        <f>R80+R90</f>
        <v>-1716.2000000000116</v>
      </c>
      <c r="S71" s="49">
        <f>S80+S90</f>
        <v>-2804.300000000003</v>
      </c>
      <c r="T71" s="49">
        <f>T80+T90</f>
        <v>722.6999999999971</v>
      </c>
      <c r="U71" s="49">
        <f>R71+S71+T71</f>
        <v>-3797.8000000000175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5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5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5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4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191141.09999999998</v>
      </c>
      <c r="E74" s="49">
        <f aca="true" t="shared" si="18" ref="E74:G77">E83+E92</f>
        <v>707.3000000000002</v>
      </c>
      <c r="F74" s="49">
        <f t="shared" si="18"/>
        <v>14624.100000000002</v>
      </c>
      <c r="G74" s="49">
        <f t="shared" si="18"/>
        <v>2431.7000000000007</v>
      </c>
      <c r="H74" s="49">
        <f t="shared" si="14"/>
        <v>17763.100000000002</v>
      </c>
      <c r="I74" s="49">
        <f aca="true" t="shared" si="19" ref="I74:K77">I83+I92</f>
        <v>7609.799999999999</v>
      </c>
      <c r="J74" s="49">
        <f t="shared" si="19"/>
        <v>7876</v>
      </c>
      <c r="K74" s="49">
        <f t="shared" si="19"/>
        <v>127313.5</v>
      </c>
      <c r="L74" s="49">
        <f t="shared" si="15"/>
        <v>142799.3</v>
      </c>
      <c r="M74" s="49">
        <f aca="true" t="shared" si="20" ref="M74:O77">M83+M92</f>
        <v>-9530.099999999999</v>
      </c>
      <c r="N74" s="49">
        <f t="shared" si="20"/>
        <v>8550.9</v>
      </c>
      <c r="O74" s="49">
        <f t="shared" si="20"/>
        <v>7175.200000000001</v>
      </c>
      <c r="P74" s="49"/>
      <c r="Q74" s="49">
        <f t="shared" si="16"/>
        <v>6196.000000000002</v>
      </c>
      <c r="R74" s="49">
        <f aca="true" t="shared" si="21" ref="R74:T77">R83+R92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257170.7</v>
      </c>
      <c r="D75" s="49">
        <f t="shared" si="13"/>
        <v>260637.5</v>
      </c>
      <c r="E75" s="49">
        <f t="shared" si="18"/>
        <v>-1745.7999999999993</v>
      </c>
      <c r="F75" s="49">
        <f t="shared" si="18"/>
        <v>18011.51</v>
      </c>
      <c r="G75" s="49">
        <f t="shared" si="18"/>
        <v>17572.700000000004</v>
      </c>
      <c r="H75" s="49">
        <f t="shared" si="14"/>
        <v>33838.41</v>
      </c>
      <c r="I75" s="49">
        <f t="shared" si="19"/>
        <v>21819.47</v>
      </c>
      <c r="J75" s="49">
        <f t="shared" si="19"/>
        <v>2337.6699999999983</v>
      </c>
      <c r="K75" s="49">
        <f t="shared" si="19"/>
        <v>84585.19</v>
      </c>
      <c r="L75" s="49">
        <f t="shared" si="15"/>
        <v>108742.33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29516.9</v>
      </c>
      <c r="U75" s="49">
        <f t="shared" si="17"/>
        <v>61246.09999999999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39062.3</v>
      </c>
      <c r="E76" s="49">
        <f t="shared" si="18"/>
        <v>1614.9000000000005</v>
      </c>
      <c r="F76" s="49">
        <f t="shared" si="18"/>
        <v>1691.7999999999993</v>
      </c>
      <c r="G76" s="49">
        <f t="shared" si="18"/>
        <v>7193.400000000001</v>
      </c>
      <c r="H76" s="49">
        <f t="shared" si="14"/>
        <v>10500.1</v>
      </c>
      <c r="I76" s="49">
        <f t="shared" si="19"/>
        <v>3349.7000000000007</v>
      </c>
      <c r="J76" s="49">
        <f t="shared" si="19"/>
        <v>3485.5999999999995</v>
      </c>
      <c r="K76" s="49">
        <f t="shared" si="19"/>
        <v>1493.6000000000004</v>
      </c>
      <c r="L76" s="49">
        <f t="shared" si="15"/>
        <v>8328.900000000001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4635.9000000000015</v>
      </c>
      <c r="S76" s="49">
        <f t="shared" si="21"/>
        <v>2355.2999999999993</v>
      </c>
      <c r="T76" s="49">
        <f t="shared" si="21"/>
        <v>4419.6</v>
      </c>
      <c r="U76" s="49">
        <f t="shared" si="17"/>
        <v>11410.800000000001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1449</v>
      </c>
      <c r="E77" s="49">
        <f t="shared" si="18"/>
        <v>38.9</v>
      </c>
      <c r="F77" s="49">
        <f t="shared" si="18"/>
        <v>141.1</v>
      </c>
      <c r="G77" s="49">
        <f t="shared" si="18"/>
        <v>124</v>
      </c>
      <c r="H77" s="49">
        <f>E77+F77+G77</f>
        <v>304</v>
      </c>
      <c r="I77" s="49">
        <f t="shared" si="19"/>
        <v>136.3</v>
      </c>
      <c r="J77" s="49">
        <f t="shared" si="19"/>
        <v>122.5</v>
      </c>
      <c r="K77" s="49">
        <f t="shared" si="19"/>
        <v>202.7</v>
      </c>
      <c r="L77" s="49">
        <f>I77+J77+K77</f>
        <v>461.5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30" customHeight="1">
      <c r="A78" s="36" t="s">
        <v>97</v>
      </c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7"/>
    </row>
    <row r="79" spans="1:22" s="38" customFormat="1" ht="24.75" customHeight="1">
      <c r="A79" s="36" t="s">
        <v>78</v>
      </c>
      <c r="B79" s="44"/>
      <c r="C79" s="49">
        <v>-2</v>
      </c>
      <c r="D79" s="49">
        <v>-2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/>
      <c r="N79" s="49">
        <v>0</v>
      </c>
      <c r="O79" s="49">
        <v>0</v>
      </c>
      <c r="P79" s="49"/>
      <c r="Q79" s="49">
        <v>0</v>
      </c>
      <c r="R79" s="49">
        <v>0</v>
      </c>
      <c r="S79" s="49">
        <v>0</v>
      </c>
      <c r="T79" s="49">
        <v>-2</v>
      </c>
      <c r="U79" s="49">
        <v>-2</v>
      </c>
      <c r="V79" s="37"/>
    </row>
    <row r="80" spans="1:22" s="38" customFormat="1" ht="42" customHeight="1">
      <c r="A80" s="41" t="s">
        <v>62</v>
      </c>
      <c r="B80" s="44" t="s">
        <v>63</v>
      </c>
      <c r="C80" s="49">
        <f>C81+C82+C83+C84+C85+C86+C87</f>
        <v>-988132.1</v>
      </c>
      <c r="D80" s="49">
        <f>H80+L80+Q80+U80</f>
        <v>-991883.3099999999</v>
      </c>
      <c r="E80" s="49">
        <f>E82+E83+E84+E85+E81+E86+E87</f>
        <v>-76048.6</v>
      </c>
      <c r="F80" s="49">
        <f>F82+F83+F84+F85+F81+F86+F87</f>
        <v>-76439.6</v>
      </c>
      <c r="G80" s="49">
        <f>G82+G83+G84+G85+G81+G86+G87</f>
        <v>-93252.9</v>
      </c>
      <c r="H80" s="49">
        <f t="shared" si="14"/>
        <v>-245741.1</v>
      </c>
      <c r="I80" s="49">
        <f>I81+I82+I83+I84+I85+I86+I87</f>
        <v>-89906.69</v>
      </c>
      <c r="J80" s="49">
        <f>J81+J82+J83+J84+J85+J86+J87</f>
        <v>-97145.7</v>
      </c>
      <c r="K80" s="49">
        <f>K81+K82+K83+K84+K85+K86+K87</f>
        <v>-94535.92</v>
      </c>
      <c r="L80" s="49">
        <f t="shared" si="15"/>
        <v>-281588.31</v>
      </c>
      <c r="M80" s="49">
        <f>M82+M83+M84+M85+M81+M86+M87</f>
        <v>-95105.9</v>
      </c>
      <c r="N80" s="49">
        <f>N82+N83+N84+N85+N81+N86+N87</f>
        <v>-60322.600000000006</v>
      </c>
      <c r="O80" s="49">
        <f>O82+O83+O84+O85+O81+O86+O87</f>
        <v>-72477.8</v>
      </c>
      <c r="P80" s="49"/>
      <c r="Q80" s="49">
        <f t="shared" si="16"/>
        <v>-227906.3</v>
      </c>
      <c r="R80" s="49">
        <f>R82+R83+R84+R85+R81+R86+R87</f>
        <v>-110996.6</v>
      </c>
      <c r="S80" s="49">
        <f>S82+S83+S84+S85+S81+S86+S87</f>
        <v>-60541</v>
      </c>
      <c r="T80" s="49">
        <f>T82+T83+T84+T85+T81+T86+T87</f>
        <v>-65110</v>
      </c>
      <c r="U80" s="49">
        <f t="shared" si="17"/>
        <v>-236647.6</v>
      </c>
      <c r="V80" s="37"/>
    </row>
    <row r="81" spans="1:22" s="38" customFormat="1" ht="33" customHeight="1">
      <c r="A81" s="36" t="s">
        <v>78</v>
      </c>
      <c r="B81" s="43"/>
      <c r="C81" s="48">
        <v>-215106.5</v>
      </c>
      <c r="D81" s="48">
        <f aca="true" t="shared" si="22" ref="D81:D89">H81+L81+Q81+U81</f>
        <v>-215906.5</v>
      </c>
      <c r="E81" s="51">
        <v>-31878</v>
      </c>
      <c r="F81" s="51">
        <v>-17583.6</v>
      </c>
      <c r="G81" s="51">
        <v>-21291.4</v>
      </c>
      <c r="H81" s="49">
        <f t="shared" si="14"/>
        <v>-70753</v>
      </c>
      <c r="I81" s="48">
        <v>-18133.5</v>
      </c>
      <c r="J81" s="48">
        <v>-16729</v>
      </c>
      <c r="K81" s="48">
        <v>-14539</v>
      </c>
      <c r="L81" s="49">
        <f t="shared" si="15"/>
        <v>-49401.5</v>
      </c>
      <c r="M81" s="48">
        <v>-15958</v>
      </c>
      <c r="N81" s="48">
        <v>-15958</v>
      </c>
      <c r="O81" s="48">
        <v>-15959</v>
      </c>
      <c r="P81" s="48"/>
      <c r="Q81" s="49">
        <f t="shared" si="16"/>
        <v>-47875</v>
      </c>
      <c r="R81" s="48">
        <v>-15959</v>
      </c>
      <c r="S81" s="48">
        <v>-15959</v>
      </c>
      <c r="T81" s="48">
        <v>-15959</v>
      </c>
      <c r="U81" s="49">
        <f t="shared" si="17"/>
        <v>-47877</v>
      </c>
      <c r="V81" s="37"/>
    </row>
    <row r="82" spans="1:22" s="38" customFormat="1" ht="38.25" customHeight="1">
      <c r="A82" s="36" t="s">
        <v>78</v>
      </c>
      <c r="B82" s="44"/>
      <c r="C82" s="49">
        <v>-227141</v>
      </c>
      <c r="D82" s="49">
        <f t="shared" si="22"/>
        <v>-227140.90000000002</v>
      </c>
      <c r="E82" s="49">
        <v>-11470.4</v>
      </c>
      <c r="F82" s="49">
        <v>-18299.4</v>
      </c>
      <c r="G82" s="49">
        <v>-23879.8</v>
      </c>
      <c r="H82" s="49">
        <f t="shared" si="14"/>
        <v>-53649.600000000006</v>
      </c>
      <c r="I82" s="49">
        <v>-20840.8</v>
      </c>
      <c r="J82" s="49">
        <v>-17658.2</v>
      </c>
      <c r="K82" s="49">
        <v>-12410.3</v>
      </c>
      <c r="L82" s="49">
        <f t="shared" si="15"/>
        <v>-50909.3</v>
      </c>
      <c r="M82" s="49">
        <v>-20761</v>
      </c>
      <c r="N82" s="49">
        <v>-17194</v>
      </c>
      <c r="O82" s="49">
        <v>-16972</v>
      </c>
      <c r="P82" s="49"/>
      <c r="Q82" s="49">
        <f t="shared" si="16"/>
        <v>-54927</v>
      </c>
      <c r="R82" s="49">
        <v>-21643</v>
      </c>
      <c r="S82" s="49">
        <v>-17786</v>
      </c>
      <c r="T82" s="49">
        <v>-28226</v>
      </c>
      <c r="U82" s="49">
        <f t="shared" si="17"/>
        <v>-67655</v>
      </c>
      <c r="V82" s="37"/>
    </row>
    <row r="83" spans="1:22" s="38" customFormat="1" ht="37.5" customHeight="1">
      <c r="A83" s="36" t="s">
        <v>79</v>
      </c>
      <c r="B83" s="44"/>
      <c r="C83" s="49">
        <v>-85519.7</v>
      </c>
      <c r="D83" s="49">
        <f t="shared" si="22"/>
        <v>-85719.5</v>
      </c>
      <c r="E83" s="49">
        <v>-1645</v>
      </c>
      <c r="F83" s="49">
        <v>-2315.3</v>
      </c>
      <c r="G83" s="49">
        <v>-13666.3</v>
      </c>
      <c r="H83" s="49">
        <f t="shared" si="14"/>
        <v>-17626.6</v>
      </c>
      <c r="I83" s="49">
        <v>-3797.1</v>
      </c>
      <c r="J83" s="49">
        <v>-3236.6</v>
      </c>
      <c r="K83" s="49">
        <v>-21704.5</v>
      </c>
      <c r="L83" s="49">
        <f t="shared" si="15"/>
        <v>-28738.2</v>
      </c>
      <c r="M83" s="49">
        <v>-20678.1</v>
      </c>
      <c r="N83" s="49">
        <v>-2597.1</v>
      </c>
      <c r="O83" s="49">
        <v>-5286.9</v>
      </c>
      <c r="P83" s="49"/>
      <c r="Q83" s="49">
        <f t="shared" si="16"/>
        <v>-28562.1</v>
      </c>
      <c r="R83" s="49">
        <v>-2938.1</v>
      </c>
      <c r="S83" s="49">
        <v>-2734.1</v>
      </c>
      <c r="T83" s="49">
        <v>-5120.4</v>
      </c>
      <c r="U83" s="49">
        <f t="shared" si="17"/>
        <v>-10792.599999999999</v>
      </c>
      <c r="V83" s="37"/>
    </row>
    <row r="84" spans="1:22" s="38" customFormat="1" ht="35.25" customHeight="1">
      <c r="A84" s="36" t="s">
        <v>80</v>
      </c>
      <c r="B84" s="44"/>
      <c r="C84" s="49">
        <v>-338718.1</v>
      </c>
      <c r="D84" s="49">
        <f t="shared" si="22"/>
        <v>-340669.61</v>
      </c>
      <c r="E84" s="49">
        <v>-23086</v>
      </c>
      <c r="F84" s="49">
        <v>-30738.3</v>
      </c>
      <c r="G84" s="49">
        <v>-29609.6</v>
      </c>
      <c r="H84" s="52">
        <f t="shared" si="14"/>
        <v>-83433.9</v>
      </c>
      <c r="I84" s="49">
        <v>-36763.29</v>
      </c>
      <c r="J84" s="49">
        <v>-52571.1</v>
      </c>
      <c r="K84" s="49">
        <v>-40397.42</v>
      </c>
      <c r="L84" s="49">
        <f>I84+J84+K84</f>
        <v>-129731.81</v>
      </c>
      <c r="M84" s="49">
        <v>-30638.3</v>
      </c>
      <c r="N84" s="49">
        <v>-18009.7</v>
      </c>
      <c r="O84" s="49">
        <v>-28178.6</v>
      </c>
      <c r="P84" s="49"/>
      <c r="Q84" s="49">
        <f t="shared" si="16"/>
        <v>-76826.6</v>
      </c>
      <c r="R84" s="49">
        <v>-24936.9</v>
      </c>
      <c r="S84" s="49">
        <v>-17154.9</v>
      </c>
      <c r="T84" s="49">
        <v>-8585.5</v>
      </c>
      <c r="U84" s="49">
        <f t="shared" si="17"/>
        <v>-50677.3</v>
      </c>
      <c r="V84" s="37"/>
    </row>
    <row r="85" spans="1:22" s="38" customFormat="1" ht="35.25" customHeight="1">
      <c r="A85" s="36" t="s">
        <v>81</v>
      </c>
      <c r="B85" s="44"/>
      <c r="C85" s="49">
        <v>-121307.8</v>
      </c>
      <c r="D85" s="49">
        <f t="shared" si="22"/>
        <v>-122107.79999999999</v>
      </c>
      <c r="E85" s="49">
        <v>-7969.2</v>
      </c>
      <c r="F85" s="49">
        <v>-7164</v>
      </c>
      <c r="G85" s="49">
        <v>-4805.8</v>
      </c>
      <c r="H85" s="49">
        <f t="shared" si="14"/>
        <v>-19939</v>
      </c>
      <c r="I85" s="49">
        <v>-10372</v>
      </c>
      <c r="J85" s="49">
        <v>-6950.8</v>
      </c>
      <c r="K85" s="49">
        <v>-5484.7</v>
      </c>
      <c r="L85" s="49">
        <f t="shared" si="15"/>
        <v>-22807.5</v>
      </c>
      <c r="M85" s="49">
        <v>-7070.5</v>
      </c>
      <c r="N85" s="49">
        <v>-6563.8</v>
      </c>
      <c r="O85" s="49">
        <v>-6081.3</v>
      </c>
      <c r="P85" s="49"/>
      <c r="Q85" s="49">
        <f t="shared" si="16"/>
        <v>-19715.6</v>
      </c>
      <c r="R85" s="49">
        <v>-45519.6</v>
      </c>
      <c r="S85" s="49">
        <v>-6907</v>
      </c>
      <c r="T85" s="49">
        <v>-7219.1</v>
      </c>
      <c r="U85" s="49">
        <f aca="true" t="shared" si="23" ref="U85:U97">R85+S85+T85</f>
        <v>-59645.7</v>
      </c>
      <c r="V85" s="37"/>
    </row>
    <row r="86" spans="1:22" s="38" customFormat="1" ht="25.5" customHeight="1">
      <c r="A86" s="36" t="s">
        <v>94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/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f>M86+N86+O86</f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1.5" customHeight="1">
      <c r="A87" s="36" t="s">
        <v>97</v>
      </c>
      <c r="B87" s="44"/>
      <c r="C87" s="49">
        <v>-339</v>
      </c>
      <c r="D87" s="49">
        <f>H87+L87+Q87+U87</f>
        <v>-339</v>
      </c>
      <c r="E87" s="49">
        <v>0</v>
      </c>
      <c r="F87" s="49">
        <v>-339</v>
      </c>
      <c r="G87" s="49">
        <v>0</v>
      </c>
      <c r="H87" s="49">
        <f>E87+F87+G87</f>
        <v>-339</v>
      </c>
      <c r="I87" s="49">
        <v>0</v>
      </c>
      <c r="J87" s="49">
        <v>0</v>
      </c>
      <c r="K87" s="49">
        <v>0</v>
      </c>
      <c r="L87" s="49">
        <f>I87+J87+K87</f>
        <v>0</v>
      </c>
      <c r="M87" s="49">
        <v>0</v>
      </c>
      <c r="N87" s="49">
        <v>0</v>
      </c>
      <c r="O87" s="49">
        <v>0</v>
      </c>
      <c r="P87" s="49"/>
      <c r="Q87" s="49">
        <v>0</v>
      </c>
      <c r="R87" s="49">
        <v>0</v>
      </c>
      <c r="S87" s="49">
        <v>0</v>
      </c>
      <c r="T87" s="49">
        <v>0</v>
      </c>
      <c r="U87" s="49">
        <f t="shared" si="23"/>
        <v>0</v>
      </c>
      <c r="V87" s="37"/>
    </row>
    <row r="88" spans="1:22" s="38" customFormat="1" ht="33.75" customHeight="1">
      <c r="A88" s="36" t="s">
        <v>78</v>
      </c>
      <c r="B88" s="43"/>
      <c r="C88" s="53">
        <v>-2</v>
      </c>
      <c r="D88" s="49">
        <f t="shared" si="22"/>
        <v>-2</v>
      </c>
      <c r="E88" s="48">
        <v>0</v>
      </c>
      <c r="F88" s="53">
        <v>0</v>
      </c>
      <c r="G88" s="53">
        <v>-2</v>
      </c>
      <c r="H88" s="49">
        <f aca="true" t="shared" si="24" ref="H88:H94">E88+F88+G88</f>
        <v>-2</v>
      </c>
      <c r="I88" s="53">
        <v>0</v>
      </c>
      <c r="J88" s="53"/>
      <c r="K88" s="53"/>
      <c r="L88" s="49">
        <f aca="true" t="shared" si="25" ref="L88:L94">I88+J88+K88</f>
        <v>0</v>
      </c>
      <c r="M88" s="53">
        <v>0</v>
      </c>
      <c r="N88" s="53"/>
      <c r="O88" s="53"/>
      <c r="P88" s="48"/>
      <c r="Q88" s="49">
        <f aca="true" t="shared" si="26" ref="Q88:Q94">M88+N88+O88</f>
        <v>0</v>
      </c>
      <c r="R88" s="48">
        <v>0</v>
      </c>
      <c r="S88" s="48">
        <v>0</v>
      </c>
      <c r="T88" s="48">
        <v>0</v>
      </c>
      <c r="U88" s="49">
        <f t="shared" si="23"/>
        <v>0</v>
      </c>
      <c r="V88" s="37"/>
    </row>
    <row r="89" spans="1:22" s="38" customFormat="1" ht="24.75" customHeight="1">
      <c r="A89" s="36" t="s">
        <v>69</v>
      </c>
      <c r="B89" s="43" t="s">
        <v>64</v>
      </c>
      <c r="C89" s="53">
        <v>800</v>
      </c>
      <c r="D89" s="49">
        <f t="shared" si="22"/>
        <v>800</v>
      </c>
      <c r="E89" s="48">
        <v>0</v>
      </c>
      <c r="F89" s="53">
        <v>0</v>
      </c>
      <c r="G89" s="53">
        <v>800</v>
      </c>
      <c r="H89" s="49">
        <f t="shared" si="24"/>
        <v>800</v>
      </c>
      <c r="I89" s="53">
        <v>0</v>
      </c>
      <c r="J89" s="53">
        <v>0</v>
      </c>
      <c r="K89" s="53">
        <v>0</v>
      </c>
      <c r="L89" s="49">
        <f t="shared" si="25"/>
        <v>0</v>
      </c>
      <c r="M89" s="53">
        <v>0</v>
      </c>
      <c r="N89" s="53">
        <v>0</v>
      </c>
      <c r="O89" s="53">
        <v>0</v>
      </c>
      <c r="P89" s="48"/>
      <c r="Q89" s="49">
        <f t="shared" si="26"/>
        <v>0</v>
      </c>
      <c r="R89" s="48">
        <v>0</v>
      </c>
      <c r="S89" s="48">
        <v>0</v>
      </c>
      <c r="T89" s="48">
        <v>0</v>
      </c>
      <c r="U89" s="49">
        <f t="shared" si="23"/>
        <v>0</v>
      </c>
      <c r="V89" s="37"/>
    </row>
    <row r="90" spans="1:22" s="38" customFormat="1" ht="56.25" customHeight="1">
      <c r="A90" s="41" t="s">
        <v>89</v>
      </c>
      <c r="B90" s="44" t="s">
        <v>65</v>
      </c>
      <c r="C90" s="49">
        <f>C91+C92+C93+C94+C95+C96</f>
        <v>1109914.9000000001</v>
      </c>
      <c r="D90" s="49">
        <f aca="true" t="shared" si="27" ref="D90:D97">H90+L90+Q90+U90</f>
        <v>1113866.21</v>
      </c>
      <c r="E90" s="49">
        <f>E91+E92+E93+E94+E95+E96</f>
        <v>37300.3</v>
      </c>
      <c r="F90" s="49">
        <f>F91+F92+F93+F94+F95+F96</f>
        <v>79849.61000000002</v>
      </c>
      <c r="G90" s="49">
        <f>G91+G92+G93+G94+G95+G96</f>
        <v>85374.8</v>
      </c>
      <c r="H90" s="49">
        <f t="shared" si="24"/>
        <v>202524.71000000002</v>
      </c>
      <c r="I90" s="49">
        <f>I91+I92+I93+I94+I95+I96</f>
        <v>91136.76</v>
      </c>
      <c r="J90" s="49">
        <f>J91+J92+J93+J94+J95+J96</f>
        <v>83423.06999999998</v>
      </c>
      <c r="K90" s="49">
        <f>K91+K92+K93+K94+K95+K96</f>
        <v>292166.91</v>
      </c>
      <c r="L90" s="49">
        <f t="shared" si="25"/>
        <v>466726.73999999993</v>
      </c>
      <c r="M90" s="49">
        <f>M91+M92+M93+M94+M95+M96</f>
        <v>75747.77999999998</v>
      </c>
      <c r="N90" s="49">
        <f>N91+N92+N93+N94+N95+N96</f>
        <v>62322.17999999999</v>
      </c>
      <c r="O90" s="49">
        <f>O91+O92+O93+O94+O95+O96</f>
        <v>73695</v>
      </c>
      <c r="P90" s="49"/>
      <c r="Q90" s="49">
        <f t="shared" si="26"/>
        <v>211764.95999999996</v>
      </c>
      <c r="R90" s="49">
        <f>R91+R92+R93+R94+R95+R96</f>
        <v>109280.4</v>
      </c>
      <c r="S90" s="49">
        <f>S91+S92+S93+S94+S95+S96</f>
        <v>57736.7</v>
      </c>
      <c r="T90" s="49">
        <f>T91+T92+T93+T94+T95+T96</f>
        <v>65832.7</v>
      </c>
      <c r="U90" s="49">
        <f t="shared" si="23"/>
        <v>232849.8</v>
      </c>
      <c r="V90" s="37"/>
    </row>
    <row r="91" spans="1:22" s="38" customFormat="1" ht="44.25" customHeight="1">
      <c r="A91" s="36" t="s">
        <v>78</v>
      </c>
      <c r="B91" s="44"/>
      <c r="C91" s="49">
        <v>70696.5</v>
      </c>
      <c r="D91" s="49">
        <f t="shared" si="27"/>
        <v>71496.4</v>
      </c>
      <c r="E91" s="49">
        <v>3943</v>
      </c>
      <c r="F91" s="49">
        <v>5037.2</v>
      </c>
      <c r="G91" s="49">
        <v>9845</v>
      </c>
      <c r="H91" s="49">
        <f t="shared" si="24"/>
        <v>18825.2</v>
      </c>
      <c r="I91" s="49">
        <v>7133.7</v>
      </c>
      <c r="J91" s="49">
        <v>6680.4</v>
      </c>
      <c r="K91" s="49">
        <v>10698</v>
      </c>
      <c r="L91" s="49">
        <f>I91+J91+K91</f>
        <v>24512.1</v>
      </c>
      <c r="M91" s="49">
        <v>4732.7</v>
      </c>
      <c r="N91" s="49">
        <v>4706.7</v>
      </c>
      <c r="O91" s="49">
        <v>4732.7</v>
      </c>
      <c r="P91" s="49"/>
      <c r="Q91" s="49">
        <f>M91+N91+O91</f>
        <v>14172.099999999999</v>
      </c>
      <c r="R91" s="49">
        <v>4652.9</v>
      </c>
      <c r="S91" s="49">
        <v>4680.4</v>
      </c>
      <c r="T91" s="49">
        <v>4653.7</v>
      </c>
      <c r="U91" s="49">
        <f t="shared" si="23"/>
        <v>13987</v>
      </c>
      <c r="V91" s="37"/>
    </row>
    <row r="92" spans="1:22" s="38" customFormat="1" ht="36.75" customHeight="1">
      <c r="A92" s="36" t="s">
        <v>79</v>
      </c>
      <c r="B92" s="44"/>
      <c r="C92" s="49">
        <v>274509.2</v>
      </c>
      <c r="D92" s="49">
        <f t="shared" si="27"/>
        <v>276860.60000000003</v>
      </c>
      <c r="E92" s="49">
        <v>2352.3</v>
      </c>
      <c r="F92" s="49">
        <v>16939.4</v>
      </c>
      <c r="G92" s="49">
        <v>16098</v>
      </c>
      <c r="H92" s="49">
        <f t="shared" si="24"/>
        <v>35389.7</v>
      </c>
      <c r="I92" s="49">
        <v>11406.9</v>
      </c>
      <c r="J92" s="49">
        <v>11112.6</v>
      </c>
      <c r="K92" s="49">
        <v>149018</v>
      </c>
      <c r="L92" s="49">
        <f>I92+J92+K92</f>
        <v>171537.5</v>
      </c>
      <c r="M92" s="49">
        <v>11148</v>
      </c>
      <c r="N92" s="49">
        <v>11148</v>
      </c>
      <c r="O92" s="49">
        <v>12462.1</v>
      </c>
      <c r="P92" s="49"/>
      <c r="Q92" s="49">
        <f>M92+N92+O92</f>
        <v>34758.1</v>
      </c>
      <c r="R92" s="49">
        <v>12878.8</v>
      </c>
      <c r="S92" s="49">
        <v>11148</v>
      </c>
      <c r="T92" s="49">
        <v>11148.5</v>
      </c>
      <c r="U92" s="49">
        <f t="shared" si="23"/>
        <v>35175.3</v>
      </c>
      <c r="V92" s="37"/>
    </row>
    <row r="93" spans="1:22" s="38" customFormat="1" ht="39" customHeight="1">
      <c r="A93" s="36" t="s">
        <v>80</v>
      </c>
      <c r="B93" s="44"/>
      <c r="C93" s="49">
        <v>601307.1</v>
      </c>
      <c r="D93" s="49">
        <f t="shared" si="27"/>
        <v>601307.11</v>
      </c>
      <c r="E93" s="49">
        <v>21340.2</v>
      </c>
      <c r="F93" s="49">
        <v>48749.81</v>
      </c>
      <c r="G93" s="49">
        <v>47182.3</v>
      </c>
      <c r="H93" s="49">
        <f t="shared" si="24"/>
        <v>117272.31</v>
      </c>
      <c r="I93" s="49">
        <v>58582.76</v>
      </c>
      <c r="J93" s="49">
        <v>54908.77</v>
      </c>
      <c r="K93" s="49">
        <v>124982.61</v>
      </c>
      <c r="L93" s="49">
        <f t="shared" si="25"/>
        <v>238474.14</v>
      </c>
      <c r="M93" s="49">
        <v>49847.38</v>
      </c>
      <c r="N93" s="49">
        <v>36906.28</v>
      </c>
      <c r="O93" s="49">
        <v>46883.6</v>
      </c>
      <c r="P93" s="49"/>
      <c r="Q93" s="49">
        <f t="shared" si="26"/>
        <v>133637.26</v>
      </c>
      <c r="R93" s="49">
        <v>41397.2</v>
      </c>
      <c r="S93" s="49">
        <v>32423.8</v>
      </c>
      <c r="T93" s="49">
        <v>38102.4</v>
      </c>
      <c r="U93" s="49">
        <f t="shared" si="23"/>
        <v>111923.4</v>
      </c>
      <c r="V93" s="37"/>
    </row>
    <row r="94" spans="1:22" s="38" customFormat="1" ht="38.25" customHeight="1">
      <c r="A94" s="36" t="s">
        <v>81</v>
      </c>
      <c r="B94" s="44"/>
      <c r="C94" s="49">
        <v>160370.1</v>
      </c>
      <c r="D94" s="49">
        <f t="shared" si="27"/>
        <v>161170.1</v>
      </c>
      <c r="E94" s="49">
        <v>9584.1</v>
      </c>
      <c r="F94" s="49">
        <v>8855.8</v>
      </c>
      <c r="G94" s="49">
        <v>11999.2</v>
      </c>
      <c r="H94" s="49">
        <f t="shared" si="24"/>
        <v>30439.100000000002</v>
      </c>
      <c r="I94" s="49">
        <v>13721.7</v>
      </c>
      <c r="J94" s="49">
        <v>10436.4</v>
      </c>
      <c r="K94" s="49">
        <v>6978.3</v>
      </c>
      <c r="L94" s="49">
        <f t="shared" si="25"/>
        <v>31136.399999999998</v>
      </c>
      <c r="M94" s="49">
        <v>9836.9</v>
      </c>
      <c r="N94" s="49">
        <v>9303.8</v>
      </c>
      <c r="O94" s="49">
        <v>9397.4</v>
      </c>
      <c r="P94" s="49"/>
      <c r="Q94" s="49">
        <f t="shared" si="26"/>
        <v>28538.1</v>
      </c>
      <c r="R94" s="49">
        <v>50155.5</v>
      </c>
      <c r="S94" s="49">
        <v>9262.3</v>
      </c>
      <c r="T94" s="49">
        <v>11638.7</v>
      </c>
      <c r="U94" s="49">
        <f t="shared" si="23"/>
        <v>71056.5</v>
      </c>
      <c r="V94" s="37"/>
    </row>
    <row r="95" spans="1:22" s="38" customFormat="1" ht="26.25" customHeight="1">
      <c r="A95" s="36" t="s">
        <v>94</v>
      </c>
      <c r="B95" s="44"/>
      <c r="C95" s="49">
        <v>1449</v>
      </c>
      <c r="D95" s="49">
        <f t="shared" si="27"/>
        <v>1449</v>
      </c>
      <c r="E95" s="49">
        <v>38.9</v>
      </c>
      <c r="F95" s="49">
        <v>141.1</v>
      </c>
      <c r="G95" s="49">
        <v>124</v>
      </c>
      <c r="H95" s="49">
        <f>E95+F95+G95</f>
        <v>304</v>
      </c>
      <c r="I95" s="49">
        <v>136.3</v>
      </c>
      <c r="J95" s="49">
        <v>122.5</v>
      </c>
      <c r="K95" s="49">
        <v>202.7</v>
      </c>
      <c r="L95" s="49">
        <f>I95+J95+K95</f>
        <v>461.5</v>
      </c>
      <c r="M95" s="49">
        <v>91.4</v>
      </c>
      <c r="N95" s="49">
        <v>128.7</v>
      </c>
      <c r="O95" s="49">
        <v>109.6</v>
      </c>
      <c r="P95" s="49"/>
      <c r="Q95" s="49">
        <f>M95+N95+O95</f>
        <v>329.7</v>
      </c>
      <c r="R95" s="49">
        <v>98</v>
      </c>
      <c r="S95" s="49">
        <v>111.1</v>
      </c>
      <c r="T95" s="49">
        <v>144.7</v>
      </c>
      <c r="U95" s="49">
        <f t="shared" si="23"/>
        <v>353.79999999999995</v>
      </c>
      <c r="V95" s="37"/>
    </row>
    <row r="96" spans="1:22" s="38" customFormat="1" ht="32.25" customHeight="1">
      <c r="A96" s="36" t="s">
        <v>97</v>
      </c>
      <c r="B96" s="44"/>
      <c r="C96" s="49">
        <v>1583</v>
      </c>
      <c r="D96" s="49">
        <f t="shared" si="27"/>
        <v>1583</v>
      </c>
      <c r="E96" s="49">
        <v>41.8</v>
      </c>
      <c r="F96" s="49">
        <v>126.3</v>
      </c>
      <c r="G96" s="49">
        <v>126.3</v>
      </c>
      <c r="H96" s="49">
        <f>E96+F96+G96</f>
        <v>294.4</v>
      </c>
      <c r="I96" s="49">
        <v>155.4</v>
      </c>
      <c r="J96" s="49">
        <v>162.4</v>
      </c>
      <c r="K96" s="49">
        <v>287.3</v>
      </c>
      <c r="L96" s="49">
        <f>I96+J96+K96</f>
        <v>605.1</v>
      </c>
      <c r="M96" s="49">
        <v>91.4</v>
      </c>
      <c r="N96" s="49">
        <v>128.7</v>
      </c>
      <c r="O96" s="49">
        <v>109.6</v>
      </c>
      <c r="P96" s="49"/>
      <c r="Q96" s="49">
        <f>M96+N96+O96</f>
        <v>329.7</v>
      </c>
      <c r="R96" s="49">
        <v>98</v>
      </c>
      <c r="S96" s="49">
        <v>111.1</v>
      </c>
      <c r="T96" s="49">
        <v>144.7</v>
      </c>
      <c r="U96" s="49">
        <f t="shared" si="23"/>
        <v>353.79999999999995</v>
      </c>
      <c r="V96" s="37"/>
    </row>
    <row r="97" spans="1:22" s="38" customFormat="1" ht="64.5" customHeight="1">
      <c r="A97" s="46" t="s">
        <v>90</v>
      </c>
      <c r="B97" s="44" t="s">
        <v>66</v>
      </c>
      <c r="C97" s="49">
        <f>C70+(C80+C90)</f>
        <v>3.4924596548080444E-10</v>
      </c>
      <c r="D97" s="49">
        <f t="shared" si="27"/>
        <v>-0.019999999974970706</v>
      </c>
      <c r="E97" s="49">
        <f>E70+E80+E90</f>
        <v>0</v>
      </c>
      <c r="F97" s="49">
        <f>F70+F80+F90</f>
        <v>0</v>
      </c>
      <c r="G97" s="49">
        <f>G70+G80+G90</f>
        <v>-0.019999999974970706</v>
      </c>
      <c r="H97" s="49">
        <f>E97+F97+G97</f>
        <v>-0.019999999974970706</v>
      </c>
      <c r="I97" s="49">
        <v>0</v>
      </c>
      <c r="J97" s="49">
        <f>J70+J80+J90</f>
        <v>0</v>
      </c>
      <c r="K97" s="49">
        <v>0</v>
      </c>
      <c r="L97" s="49">
        <f>I97++J97+K97</f>
        <v>0</v>
      </c>
      <c r="M97" s="49">
        <f>M70+M80+M90</f>
        <v>0</v>
      </c>
      <c r="N97" s="49">
        <f>N70+N80+N90</f>
        <v>0</v>
      </c>
      <c r="O97" s="49">
        <f>O70+O80+O90</f>
        <v>0</v>
      </c>
      <c r="P97" s="49">
        <f>P70+P80-P90</f>
        <v>755235.81</v>
      </c>
      <c r="Q97" s="49">
        <f>M97+N97+O97</f>
        <v>0</v>
      </c>
      <c r="R97" s="49">
        <f>R70+R80+R90</f>
        <v>0</v>
      </c>
      <c r="S97" s="49">
        <f>S70+S80+S90</f>
        <v>0</v>
      </c>
      <c r="T97" s="49">
        <f>T70+T80+T90</f>
        <v>0</v>
      </c>
      <c r="U97" s="49">
        <f t="shared" si="23"/>
        <v>0</v>
      </c>
      <c r="V97" s="37"/>
    </row>
    <row r="98" spans="1:22" s="38" customFormat="1" ht="66.75" customHeight="1">
      <c r="A98" s="42" t="s">
        <v>91</v>
      </c>
      <c r="B98" s="44" t="s">
        <v>67</v>
      </c>
      <c r="C98" s="55">
        <v>121782.8</v>
      </c>
      <c r="D98" s="49">
        <v>131613.2</v>
      </c>
      <c r="E98" s="49">
        <v>131613.2</v>
      </c>
      <c r="F98" s="49">
        <f>E99</f>
        <v>170361.5</v>
      </c>
      <c r="G98" s="49">
        <f>F99</f>
        <v>166951.49</v>
      </c>
      <c r="H98" s="49">
        <f>E98</f>
        <v>131613.2</v>
      </c>
      <c r="I98" s="49">
        <f>H99</f>
        <v>174829.57</v>
      </c>
      <c r="J98" s="49">
        <f>I99</f>
        <v>173599.60000000003</v>
      </c>
      <c r="K98" s="49">
        <f>J99</f>
        <v>187322.23000000004</v>
      </c>
      <c r="L98" s="49">
        <f>I98</f>
        <v>174829.57</v>
      </c>
      <c r="M98" s="49">
        <f>L99</f>
        <v>-10308.759999999951</v>
      </c>
      <c r="N98" s="49">
        <f>M99</f>
        <v>9049.360000000044</v>
      </c>
      <c r="O98" s="49">
        <f>N99</f>
        <v>7049.78000000005</v>
      </c>
      <c r="P98" s="49"/>
      <c r="Q98" s="49">
        <f>M98</f>
        <v>-10308.759999999951</v>
      </c>
      <c r="R98" s="49">
        <f>Q99</f>
        <v>5832.580000000053</v>
      </c>
      <c r="S98" s="49">
        <f>R99</f>
        <v>7548.780000000064</v>
      </c>
      <c r="T98" s="49">
        <f>S99</f>
        <v>10353.080000000067</v>
      </c>
      <c r="U98" s="49">
        <f>R98</f>
        <v>5832.580000000053</v>
      </c>
      <c r="V98" s="37"/>
    </row>
    <row r="99" spans="1:22" s="38" customFormat="1" ht="66.75" customHeight="1">
      <c r="A99" s="42" t="s">
        <v>92</v>
      </c>
      <c r="B99" s="44" t="s">
        <v>68</v>
      </c>
      <c r="C99" s="55"/>
      <c r="D99" s="49">
        <f>D21-D37+(-D80)-D90+D98+D71</f>
        <v>9630.379999999946</v>
      </c>
      <c r="E99" s="49">
        <f>E21-E37+(-E80)-E90+E98+E71</f>
        <v>170361.5</v>
      </c>
      <c r="F99" s="49">
        <f>F21-F37+(-F80)-F90+F98+F71</f>
        <v>166951.49</v>
      </c>
      <c r="G99" s="49">
        <f>G21-G37+(-G80)-G90+G98+G71</f>
        <v>174829.57</v>
      </c>
      <c r="H99" s="49">
        <f>G99</f>
        <v>174829.57</v>
      </c>
      <c r="I99" s="49">
        <f>I21-I37+(-I80)-I90+I98+I71</f>
        <v>173599.60000000003</v>
      </c>
      <c r="J99" s="49">
        <f>J21-J37+(-J80)-J90+J98+J71</f>
        <v>187322.23000000004</v>
      </c>
      <c r="K99" s="49">
        <f>K21-K37+(-K80)-K90+K98+K71</f>
        <v>-10308.759999999951</v>
      </c>
      <c r="L99" s="49">
        <f>K99</f>
        <v>-10308.759999999951</v>
      </c>
      <c r="M99" s="49">
        <f>M21-M37+(-M80)-M90+M98+M71</f>
        <v>9049.360000000044</v>
      </c>
      <c r="N99" s="49">
        <f>N21-N37+(-N80)-N90+N98+N71</f>
        <v>7049.78000000005</v>
      </c>
      <c r="O99" s="49">
        <f>O21-O37+(-O80)-O90+O98+O71</f>
        <v>5832.580000000053</v>
      </c>
      <c r="P99" s="49"/>
      <c r="Q99" s="49">
        <f>O99</f>
        <v>5832.580000000053</v>
      </c>
      <c r="R99" s="49">
        <f>R21-R37+(-R80)-R90+R98+R71</f>
        <v>7548.780000000064</v>
      </c>
      <c r="S99" s="49">
        <f>S21-S37+(-S80)-S90+S98+S71</f>
        <v>10353.080000000067</v>
      </c>
      <c r="T99" s="49">
        <f>T21-T37+(-T80)-T90+T98+T71</f>
        <v>9630.38000000007</v>
      </c>
      <c r="U99" s="49">
        <f>T99</f>
        <v>9630.38000000007</v>
      </c>
      <c r="V99" s="37"/>
    </row>
    <row r="100" spans="1:22" s="38" customFormat="1" ht="110.25" customHeight="1">
      <c r="A100" s="42" t="s">
        <v>93</v>
      </c>
      <c r="B100" s="44" t="s">
        <v>70</v>
      </c>
      <c r="C100" s="55">
        <f>C98-C99</f>
        <v>121782.8</v>
      </c>
      <c r="D100" s="49">
        <f aca="true" t="shared" si="28" ref="D100:Q100">D98-D99</f>
        <v>121982.82000000007</v>
      </c>
      <c r="E100" s="49">
        <f t="shared" si="28"/>
        <v>-38748.29999999999</v>
      </c>
      <c r="F100" s="49">
        <f t="shared" si="28"/>
        <v>3410.0100000000093</v>
      </c>
      <c r="G100" s="49" t="s">
        <v>98</v>
      </c>
      <c r="H100" s="49">
        <f t="shared" si="28"/>
        <v>-43216.369999999995</v>
      </c>
      <c r="I100" s="49">
        <f t="shared" si="28"/>
        <v>1229.969999999972</v>
      </c>
      <c r="J100" s="49">
        <f t="shared" si="28"/>
        <v>-13722.630000000005</v>
      </c>
      <c r="K100" s="49">
        <f t="shared" si="28"/>
        <v>197630.99</v>
      </c>
      <c r="L100" s="49">
        <f t="shared" si="28"/>
        <v>185138.32999999996</v>
      </c>
      <c r="M100" s="49">
        <f t="shared" si="28"/>
        <v>-19358.119999999995</v>
      </c>
      <c r="N100" s="49">
        <f t="shared" si="28"/>
        <v>1999.5799999999945</v>
      </c>
      <c r="O100" s="49">
        <f t="shared" si="28"/>
        <v>1217.199999999997</v>
      </c>
      <c r="P100" s="49">
        <f t="shared" si="28"/>
        <v>0</v>
      </c>
      <c r="Q100" s="49">
        <f t="shared" si="28"/>
        <v>-16141.340000000004</v>
      </c>
      <c r="R100" s="49">
        <f>R98-R99</f>
        <v>-1716.2000000000116</v>
      </c>
      <c r="S100" s="49">
        <f>S98-S99</f>
        <v>-2804.300000000003</v>
      </c>
      <c r="T100" s="49">
        <f>T98-T99</f>
        <v>722.6999999999971</v>
      </c>
      <c r="U100" s="49">
        <f>U98-U99</f>
        <v>-3797.8000000000175</v>
      </c>
      <c r="V100" s="37"/>
    </row>
    <row r="101" spans="1:22" s="38" customFormat="1" ht="61.5" customHeight="1">
      <c r="A101" s="47" t="s">
        <v>83</v>
      </c>
      <c r="B101" s="44" t="s">
        <v>71</v>
      </c>
      <c r="C101" s="54"/>
      <c r="D101" s="48">
        <f>H101+L101+Q101+U101</f>
        <v>0</v>
      </c>
      <c r="E101" s="54"/>
      <c r="F101" s="54"/>
      <c r="G101" s="54"/>
      <c r="H101" s="49"/>
      <c r="I101" s="54"/>
      <c r="J101" s="54"/>
      <c r="K101" s="54"/>
      <c r="L101" s="49">
        <f>I101+J101+K101</f>
        <v>0</v>
      </c>
      <c r="M101" s="54"/>
      <c r="N101" s="54"/>
      <c r="O101" s="54"/>
      <c r="P101" s="49"/>
      <c r="Q101" s="49">
        <f>M101+N101+O101</f>
        <v>0</v>
      </c>
      <c r="R101" s="54"/>
      <c r="S101" s="54"/>
      <c r="T101" s="54"/>
      <c r="U101" s="49">
        <f>R101+S101+T101</f>
        <v>0</v>
      </c>
      <c r="V101" s="37"/>
    </row>
    <row r="102" spans="1:22" ht="51" customHeight="1">
      <c r="A102" s="3"/>
      <c r="B102" s="3"/>
      <c r="C102" s="3"/>
      <c r="D102" s="68"/>
      <c r="E102" s="68"/>
      <c r="F102" s="68"/>
      <c r="G102" s="68"/>
      <c r="H102" s="69"/>
      <c r="I102" s="26"/>
      <c r="J102" s="34"/>
      <c r="K102" s="35"/>
      <c r="L102" s="62"/>
      <c r="M102" s="63"/>
      <c r="N102" s="63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31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64"/>
      <c r="E105" s="65"/>
      <c r="F105" s="65"/>
      <c r="G105" s="65"/>
      <c r="H105" s="65"/>
      <c r="I105" s="65"/>
      <c r="J105" s="65"/>
      <c r="K105" s="65"/>
      <c r="L105" s="65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66"/>
      <c r="E106" s="66"/>
      <c r="F106" s="66"/>
      <c r="G106" s="66"/>
      <c r="H106" s="66"/>
      <c r="I106" s="33"/>
      <c r="J106" s="32"/>
      <c r="K106" s="32"/>
      <c r="L106" s="66"/>
      <c r="M106" s="67"/>
      <c r="N106" s="67"/>
    </row>
    <row r="107" ht="12.75" hidden="1">
      <c r="C107" s="4"/>
    </row>
    <row r="108" ht="12.75" hidden="1">
      <c r="C108" s="4"/>
    </row>
    <row r="109" ht="12.75" hidden="1">
      <c r="C109" s="4"/>
    </row>
    <row r="111" ht="12.75">
      <c r="A111" s="25"/>
    </row>
    <row r="112" ht="12.75">
      <c r="A112" s="25"/>
    </row>
  </sheetData>
  <sheetProtection/>
  <mergeCells count="20">
    <mergeCell ref="U15:U17"/>
    <mergeCell ref="E15:G16"/>
    <mergeCell ref="H15:H17"/>
    <mergeCell ref="I15:K16"/>
    <mergeCell ref="L15:L17"/>
    <mergeCell ref="D102:H102"/>
    <mergeCell ref="M15:O16"/>
    <mergeCell ref="N3:O3"/>
    <mergeCell ref="N4:R4"/>
    <mergeCell ref="N5:R9"/>
    <mergeCell ref="L102:N102"/>
    <mergeCell ref="D105:L105"/>
    <mergeCell ref="D106:H106"/>
    <mergeCell ref="L106:N106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2022-06-06T07:25:33Z</cp:lastPrinted>
  <dcterms:created xsi:type="dcterms:W3CDTF">2011-02-18T08:58:48Z</dcterms:created>
  <dcterms:modified xsi:type="dcterms:W3CDTF">2022-06-06T10:15:40Z</dcterms:modified>
  <cp:category/>
  <cp:version/>
  <cp:contentType/>
  <cp:contentStatus/>
</cp:coreProperties>
</file>