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ервоначальный" sheetId="1" r:id="rId1"/>
    <sheet name="январь" sheetId="2" r:id="rId2"/>
  </sheets>
  <definedNames/>
  <calcPr fullCalcOnLoad="1"/>
</workbook>
</file>

<file path=xl/sharedStrings.xml><?xml version="1.0" encoding="utf-8"?>
<sst xmlns="http://schemas.openxmlformats.org/spreadsheetml/2006/main" count="231" uniqueCount="100">
  <si>
    <t>Кассовый план исполнения  бюджета муниципального образования город Юрьев-Польский на 2023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</si>
  <si>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</si>
  <si>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</si>
  <si>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</si>
  <si>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</si>
  <si>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</si>
  <si>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</si>
  <si>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</si>
  <si>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</si>
  <si>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</si>
  <si>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</si>
  <si>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</si>
  <si>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</si>
  <si>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</si>
  <si>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</si>
  <si>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</si>
  <si>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</si>
  <si>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</si>
  <si>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</si>
  <si>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</si>
  <si>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</si>
  <si>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</si>
  <si>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</si>
  <si>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</si>
  <si>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</si>
  <si>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</si>
  <si>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</si>
  <si>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</si>
  <si>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</si>
  <si>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</si>
  <si>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</si>
  <si>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</si>
  <si>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</si>
  <si>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</si>
  <si>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</si>
  <si>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</si>
  <si>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</si>
  <si>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</si>
  <si>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</si>
  <si>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</si>
  <si>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</si>
  <si>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</si>
  <si>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</si>
  <si>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</si>
  <si>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</si>
  <si>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</si>
  <si>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</si>
  <si>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</si>
  <si>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</si>
  <si>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</si>
  <si>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</si>
  <si>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</si>
  <si>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</si>
  <si>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</si>
  <si>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</si>
  <si>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</si>
  <si>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</si>
  <si>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</si>
  <si>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</si>
  <si>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</si>
  <si>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</si>
  <si>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</si>
  <si>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</si>
  <si>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</si>
  <si>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</si>
  <si>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</si>
  <si>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</si>
  <si>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</si>
  <si>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</si>
  <si>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</si>
  <si>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</si>
  <si>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</si>
  <si>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</si>
  <si>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</si>
  <si>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</si>
  <si>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</si>
  <si>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</si>
  <si>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</si>
  <si>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</si>
  <si>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</si>
  <si>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</si>
  <si>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</si>
  <si>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</si>
  <si>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</si>
  <si>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</si>
  <si>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</si>
  <si>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</si>
  <si>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</si>
  <si>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</si>
  <si>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</si>
  <si>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</si>
  <si>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</si>
  <si>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</si>
  <si>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</si>
  <si>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</si>
  <si>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</si>
  <si>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</si>
  <si>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</si>
  <si>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</si>
  <si>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по состоянию на  «01» февраля 2023 года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</si>
</sst>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9" fillId="0" borderId="0" applyFill="0" applyBorder="0" applyAlignment="0" applyProtection="0"/>
    <xf numFmtId="166" fontId="19" fillId="0" borderId="0" applyFill="0" applyBorder="0" applyAlignment="0" applyProtection="0"/>
    <xf numFmtId="170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3" fillId="0" borderId="0" xfId="0" applyFont="1" applyFill="1" applyAlignment="1">
      <alignment vertical="center"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14" fillId="0" borderId="0" xfId="0" applyFont="1" applyFill="1" applyAlignment="1">
      <alignment horizontal="center" vertical="center"/>
    </xf>
    <xf numFmtId="164" fontId="15" fillId="0" borderId="0" xfId="37" applyFont="1" applyFill="1" applyBorder="1" applyAlignment="1">
      <alignment horizontal="center" vertical="center"/>
      <protection/>
    </xf>
    <xf numFmtId="164" fontId="13" fillId="0" borderId="0" xfId="0" applyFont="1" applyFill="1" applyAlignment="1">
      <alignment vertical="top" wrapText="1"/>
    </xf>
    <xf numFmtId="164" fontId="14" fillId="0" borderId="0" xfId="37" applyFont="1" applyFill="1" applyAlignment="1">
      <alignment horizontal="left" vertical="center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 applyFill="1" applyAlignment="1">
      <alignment vertical="center"/>
      <protection/>
    </xf>
    <xf numFmtId="164" fontId="13" fillId="0" borderId="0" xfId="0" applyFont="1" applyFill="1" applyAlignment="1">
      <alignment vertical="center" wrapText="1"/>
    </xf>
    <xf numFmtId="164" fontId="14" fillId="0" borderId="0" xfId="37" applyFont="1" applyFill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center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4" fontId="20" fillId="0" borderId="3" xfId="19" applyNumberFormat="1" applyFont="1" applyFill="1" applyBorder="1" applyAlignment="1" applyProtection="1">
      <alignment horizontal="left" vertical="center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center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center" wrapText="1"/>
      <protection/>
    </xf>
    <xf numFmtId="169" fontId="14" fillId="0" borderId="3" xfId="16" applyNumberFormat="1" applyFont="1" applyFill="1" applyBorder="1" applyAlignment="1" applyProtection="1">
      <alignment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center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16" fillId="0" borderId="3" xfId="38" applyNumberFormat="1" applyFont="1" applyFill="1" applyBorder="1" applyAlignment="1" applyProtection="1">
      <alignment horizontal="left" vertical="center" wrapText="1"/>
      <protection/>
    </xf>
    <xf numFmtId="164" fontId="15" fillId="0" borderId="3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center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37" applyFont="1" applyFill="1" applyAlignment="1">
      <alignment horizontal="center"/>
      <protection/>
    </xf>
    <xf numFmtId="164" fontId="20" fillId="0" borderId="0" xfId="0" applyFont="1" applyFill="1" applyAlignment="1">
      <alignment vertical="top" wrapText="1"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Alignment="1">
      <alignment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zoomScale="75" zoomScaleNormal="75" workbookViewId="0" topLeftCell="A1">
      <pane xSplit="3205" topLeftCell="A1" activePane="topRight" state="split"/>
      <selection pane="topLeft" activeCell="A1" sqref="A1"/>
      <selection pane="topRight" activeCell="A3" sqref="A3"/>
    </sheetView>
  </sheetViews>
  <sheetFormatPr defaultColWidth="10.2812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  <col min="65" max="16384" width="11.57421875" style="0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1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2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  <c r="G7" s="14"/>
      <c r="H7" s="14" t="s">
        <v>8</v>
      </c>
      <c r="I7" s="14" t="s">
        <v>9</v>
      </c>
      <c r="J7" s="14"/>
      <c r="K7" s="14"/>
      <c r="L7" s="14" t="s">
        <v>10</v>
      </c>
      <c r="M7" s="14" t="s">
        <v>11</v>
      </c>
      <c r="N7" s="14"/>
      <c r="O7" s="14"/>
      <c r="P7" s="14"/>
      <c r="Q7" s="14" t="s">
        <v>12</v>
      </c>
      <c r="R7" s="14" t="s">
        <v>13</v>
      </c>
      <c r="S7" s="14"/>
      <c r="T7" s="14"/>
      <c r="U7" s="14" t="s">
        <v>14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15</v>
      </c>
      <c r="F9" s="15" t="s">
        <v>16</v>
      </c>
      <c r="G9" s="15" t="s">
        <v>17</v>
      </c>
      <c r="H9" s="14"/>
      <c r="I9" s="15" t="s">
        <v>18</v>
      </c>
      <c r="J9" s="15" t="s">
        <v>19</v>
      </c>
      <c r="K9" s="15" t="s">
        <v>20</v>
      </c>
      <c r="L9" s="14"/>
      <c r="M9" s="15" t="s">
        <v>21</v>
      </c>
      <c r="N9" s="15" t="s">
        <v>22</v>
      </c>
      <c r="O9" s="15" t="s">
        <v>23</v>
      </c>
      <c r="P9" s="15"/>
      <c r="Q9" s="14"/>
      <c r="R9" s="15" t="s">
        <v>24</v>
      </c>
      <c r="S9" s="15" t="s">
        <v>25</v>
      </c>
      <c r="T9" s="15" t="s">
        <v>26</v>
      </c>
      <c r="U9" s="14"/>
      <c r="V9" s="8"/>
      <c r="W9" s="4"/>
    </row>
    <row r="10" spans="1:23" ht="16.5">
      <c r="A10" s="16" t="s">
        <v>27</v>
      </c>
      <c r="B10" s="17" t="s">
        <v>28</v>
      </c>
      <c r="C10" s="17" t="s">
        <v>29</v>
      </c>
      <c r="D10" s="17">
        <v>4</v>
      </c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  <c r="L10" s="17" t="s">
        <v>37</v>
      </c>
      <c r="M10" s="17" t="s">
        <v>38</v>
      </c>
      <c r="N10" s="17" t="s">
        <v>39</v>
      </c>
      <c r="O10" s="17" t="s">
        <v>40</v>
      </c>
      <c r="P10" s="17"/>
      <c r="Q10" s="17" t="s">
        <v>41</v>
      </c>
      <c r="R10" s="17" t="s">
        <v>42</v>
      </c>
      <c r="S10" s="17" t="s">
        <v>43</v>
      </c>
      <c r="T10" s="17" t="s">
        <v>44</v>
      </c>
      <c r="U10" s="17" t="s">
        <v>45</v>
      </c>
      <c r="V10" s="8"/>
      <c r="W10" s="4"/>
    </row>
    <row r="11" spans="1:23" ht="40.5">
      <c r="A11" s="18" t="s">
        <v>46</v>
      </c>
      <c r="B11" s="19" t="s">
        <v>47</v>
      </c>
      <c r="C11" s="20">
        <f>C13+C16</f>
        <v>180350.1</v>
      </c>
      <c r="D11" s="20">
        <f>H11+L11+Q11+U11</f>
        <v>180350.1</v>
      </c>
      <c r="E11" s="20">
        <f>E13+E16</f>
        <v>5721.6</v>
      </c>
      <c r="F11" s="20">
        <f>F13+F16</f>
        <v>9775.6</v>
      </c>
      <c r="G11" s="20">
        <f>G13+G16</f>
        <v>10212.9</v>
      </c>
      <c r="H11" s="20">
        <f>H13+H16</f>
        <v>25710.1</v>
      </c>
      <c r="I11" s="20">
        <f>I13+I16</f>
        <v>9633.6</v>
      </c>
      <c r="J11" s="20">
        <f>J13+J16</f>
        <v>6433.6</v>
      </c>
      <c r="K11" s="20">
        <f>K13+K16</f>
        <v>9684.6</v>
      </c>
      <c r="L11" s="20">
        <f>L13+L16</f>
        <v>25751.8</v>
      </c>
      <c r="M11" s="20">
        <f>M13+M16</f>
        <v>20034.6</v>
      </c>
      <c r="N11" s="20">
        <f>N13+N16</f>
        <v>25688.6</v>
      </c>
      <c r="O11" s="20">
        <f>O13+O16</f>
        <v>32094.6</v>
      </c>
      <c r="P11" s="20">
        <f>P13+P16</f>
        <v>0</v>
      </c>
      <c r="Q11" s="20">
        <f>Q13+Q16</f>
        <v>77817.8</v>
      </c>
      <c r="R11" s="20">
        <f>R13+R16</f>
        <v>13864.6</v>
      </c>
      <c r="S11" s="20">
        <f>S13+S16</f>
        <v>17584.6</v>
      </c>
      <c r="T11" s="20">
        <f>T13+T16</f>
        <v>19621.2</v>
      </c>
      <c r="U11" s="20">
        <f>U13+U16</f>
        <v>51070.4</v>
      </c>
      <c r="V11" s="8"/>
      <c r="W11" s="4"/>
    </row>
    <row r="12" spans="1:23" ht="16.5">
      <c r="A12" s="21" t="s">
        <v>48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49</v>
      </c>
      <c r="B13" s="26" t="s">
        <v>50</v>
      </c>
      <c r="C13" s="22">
        <f aca="true" t="shared" si="0" ref="C13:C15">D13</f>
        <v>83717</v>
      </c>
      <c r="D13" s="22">
        <f>D14+D15</f>
        <v>83717</v>
      </c>
      <c r="E13" s="22">
        <f>E14+E15</f>
        <v>2482</v>
      </c>
      <c r="F13" s="22">
        <f>F14+F15</f>
        <v>6536</v>
      </c>
      <c r="G13" s="22">
        <f>G14+G15</f>
        <v>4105</v>
      </c>
      <c r="H13" s="22">
        <f>H14+H15</f>
        <v>13123</v>
      </c>
      <c r="I13" s="22">
        <f>I14+I15</f>
        <v>6394</v>
      </c>
      <c r="J13" s="22">
        <f>J14+J15</f>
        <v>3194</v>
      </c>
      <c r="K13" s="22">
        <f>K14+K15</f>
        <v>4445</v>
      </c>
      <c r="L13" s="22">
        <f>L14+L15</f>
        <v>14033</v>
      </c>
      <c r="M13" s="22">
        <f>M14+M15</f>
        <v>6945</v>
      </c>
      <c r="N13" s="22">
        <f>N14+N15</f>
        <v>3965</v>
      </c>
      <c r="O13" s="22">
        <f>O14+O15</f>
        <v>4346</v>
      </c>
      <c r="P13" s="22">
        <f>P14+P15</f>
        <v>0</v>
      </c>
      <c r="Q13" s="22">
        <f>Q14+Q15</f>
        <v>15256</v>
      </c>
      <c r="R13" s="22">
        <f>R14+R15</f>
        <v>10626</v>
      </c>
      <c r="S13" s="22">
        <f>S14+S15</f>
        <v>14347</v>
      </c>
      <c r="T13" s="22">
        <f>T14+T15</f>
        <v>16332</v>
      </c>
      <c r="U13" s="22">
        <f>U14+U15</f>
        <v>41305</v>
      </c>
      <c r="V13" s="8"/>
      <c r="W13" s="4"/>
    </row>
    <row r="14" spans="1:23" ht="31.5">
      <c r="A14" s="25" t="s">
        <v>51</v>
      </c>
      <c r="B14" s="26"/>
      <c r="C14" s="23">
        <f t="shared" si="0"/>
        <v>16922</v>
      </c>
      <c r="D14" s="23">
        <f aca="true" t="shared" si="1" ref="D14:D15">H14+L14+Q14+U14</f>
        <v>16922</v>
      </c>
      <c r="E14" s="23">
        <v>1464</v>
      </c>
      <c r="F14" s="23">
        <v>964</v>
      </c>
      <c r="G14" s="23">
        <v>1512</v>
      </c>
      <c r="H14" s="23">
        <f aca="true" t="shared" si="2" ref="H14:H15">E14+F14+G14</f>
        <v>3940</v>
      </c>
      <c r="I14" s="23">
        <v>755</v>
      </c>
      <c r="J14" s="23">
        <v>755</v>
      </c>
      <c r="K14" s="23">
        <v>1306</v>
      </c>
      <c r="L14" s="23">
        <f aca="true" t="shared" si="3" ref="L14:L15">I14+J14+K14</f>
        <v>2816</v>
      </c>
      <c r="M14" s="23">
        <v>756</v>
      </c>
      <c r="N14" s="23">
        <v>756</v>
      </c>
      <c r="O14" s="23">
        <v>1307</v>
      </c>
      <c r="P14" s="23"/>
      <c r="Q14" s="23">
        <f aca="true" t="shared" si="4" ref="Q14:Q15">M14+N14+O14</f>
        <v>2819</v>
      </c>
      <c r="R14" s="23">
        <v>968</v>
      </c>
      <c r="S14" s="23">
        <v>1464</v>
      </c>
      <c r="T14" s="23">
        <v>4915</v>
      </c>
      <c r="U14" s="23">
        <f aca="true" t="shared" si="5" ref="U14:U15">R14+S14+T14</f>
        <v>7347</v>
      </c>
      <c r="V14" s="8"/>
      <c r="W14" s="4"/>
    </row>
    <row r="15" spans="1:23" ht="45.75">
      <c r="A15" s="25" t="s">
        <v>52</v>
      </c>
      <c r="B15" s="26"/>
      <c r="C15" s="23">
        <f t="shared" si="0"/>
        <v>66795</v>
      </c>
      <c r="D15" s="23">
        <f t="shared" si="1"/>
        <v>66795</v>
      </c>
      <c r="E15" s="23">
        <v>1018</v>
      </c>
      <c r="F15" s="23">
        <v>5572</v>
      </c>
      <c r="G15" s="23">
        <v>2593</v>
      </c>
      <c r="H15" s="23">
        <f t="shared" si="2"/>
        <v>9183</v>
      </c>
      <c r="I15" s="23">
        <v>5639</v>
      </c>
      <c r="J15" s="23">
        <v>2439</v>
      </c>
      <c r="K15" s="23">
        <v>3139</v>
      </c>
      <c r="L15" s="23">
        <f t="shared" si="3"/>
        <v>11217</v>
      </c>
      <c r="M15" s="23">
        <v>6189</v>
      </c>
      <c r="N15" s="23">
        <v>3209</v>
      </c>
      <c r="O15" s="23">
        <v>3039</v>
      </c>
      <c r="P15" s="23"/>
      <c r="Q15" s="23">
        <f t="shared" si="4"/>
        <v>12437</v>
      </c>
      <c r="R15" s="23">
        <v>9658</v>
      </c>
      <c r="S15" s="23">
        <v>12883</v>
      </c>
      <c r="T15" s="23">
        <v>11417</v>
      </c>
      <c r="U15" s="23">
        <f t="shared" si="5"/>
        <v>33958</v>
      </c>
      <c r="V15" s="8"/>
      <c r="W15" s="4"/>
    </row>
    <row r="16" spans="1:23" ht="17.25">
      <c r="A16" s="25" t="s">
        <v>53</v>
      </c>
      <c r="B16" s="26" t="s">
        <v>54</v>
      </c>
      <c r="C16" s="22">
        <f>C17+C18</f>
        <v>96633.1</v>
      </c>
      <c r="D16" s="22">
        <f>D18+D17</f>
        <v>96633.1</v>
      </c>
      <c r="E16" s="22">
        <f>E18+E17</f>
        <v>3239.6</v>
      </c>
      <c r="F16" s="22">
        <f>F18+F17</f>
        <v>3239.6</v>
      </c>
      <c r="G16" s="22">
        <f>G18+G17</f>
        <v>6107.9</v>
      </c>
      <c r="H16" s="22">
        <f>H18+H17</f>
        <v>12587.1</v>
      </c>
      <c r="I16" s="22">
        <f>I18+I17</f>
        <v>3239.6</v>
      </c>
      <c r="J16" s="22">
        <f>J18+J17</f>
        <v>3239.6</v>
      </c>
      <c r="K16" s="22">
        <f>K18+K17</f>
        <v>5239.6</v>
      </c>
      <c r="L16" s="22">
        <f>L18+L17</f>
        <v>11718.8</v>
      </c>
      <c r="M16" s="22">
        <f>M18+M17</f>
        <v>13089.6</v>
      </c>
      <c r="N16" s="22">
        <f>N18+N17</f>
        <v>21723.6</v>
      </c>
      <c r="O16" s="22">
        <f>O18+O17</f>
        <v>27748.6</v>
      </c>
      <c r="P16" s="22">
        <f>P18+P17</f>
        <v>0</v>
      </c>
      <c r="Q16" s="22">
        <f>Q18+Q17</f>
        <v>62561.8</v>
      </c>
      <c r="R16" s="22">
        <f>R18+R17</f>
        <v>3238.6</v>
      </c>
      <c r="S16" s="22">
        <f>S18+S17</f>
        <v>3237.6</v>
      </c>
      <c r="T16" s="22">
        <f>T18+T17</f>
        <v>3289.2</v>
      </c>
      <c r="U16" s="22">
        <f>U18+U17</f>
        <v>9765.4</v>
      </c>
      <c r="V16" s="8"/>
      <c r="W16" s="4"/>
    </row>
    <row r="17" spans="1:23" ht="31.5">
      <c r="A17" s="25" t="s">
        <v>51</v>
      </c>
      <c r="B17" s="26"/>
      <c r="C17" s="23">
        <f aca="true" t="shared" si="6" ref="C17:C18">D17</f>
        <v>43775.8</v>
      </c>
      <c r="D17" s="23">
        <f aca="true" t="shared" si="7" ref="D17:D18">H17+L17+Q17+U17</f>
        <v>43775.8</v>
      </c>
      <c r="E17" s="23">
        <v>1165.6</v>
      </c>
      <c r="F17" s="23">
        <v>1165.6</v>
      </c>
      <c r="G17" s="23">
        <v>1165.6</v>
      </c>
      <c r="H17" s="23">
        <f aca="true" t="shared" si="8" ref="H17:H18">E17+F17+G17</f>
        <v>3496.8</v>
      </c>
      <c r="I17" s="23">
        <v>1165.6</v>
      </c>
      <c r="J17" s="23">
        <v>1165.6</v>
      </c>
      <c r="K17" s="23">
        <v>1165.6</v>
      </c>
      <c r="L17" s="23">
        <f aca="true" t="shared" si="9" ref="L17:L18">I17+J17+K17</f>
        <v>3496.8</v>
      </c>
      <c r="M17" s="23">
        <v>9015.6</v>
      </c>
      <c r="N17" s="23">
        <v>16649.6</v>
      </c>
      <c r="O17" s="23">
        <v>7615.6</v>
      </c>
      <c r="P17" s="23"/>
      <c r="Q17" s="23">
        <f aca="true" t="shared" si="10" ref="Q17:Q18">M17+N17+O17</f>
        <v>33280.8</v>
      </c>
      <c r="R17" s="23">
        <v>1165.6</v>
      </c>
      <c r="S17" s="23">
        <v>1165.6</v>
      </c>
      <c r="T17" s="23">
        <v>1170.2</v>
      </c>
      <c r="U17" s="23">
        <f aca="true" t="shared" si="11" ref="U17:U18">R17+S17+T17</f>
        <v>3501.4</v>
      </c>
      <c r="V17" s="8"/>
      <c r="W17" s="4"/>
    </row>
    <row r="18" spans="1:23" ht="45.75">
      <c r="A18" s="25" t="s">
        <v>52</v>
      </c>
      <c r="B18" s="26"/>
      <c r="C18" s="23">
        <f t="shared" si="6"/>
        <v>52857.3</v>
      </c>
      <c r="D18" s="23">
        <f t="shared" si="7"/>
        <v>52857.3</v>
      </c>
      <c r="E18" s="27">
        <v>2074</v>
      </c>
      <c r="F18" s="27">
        <v>2074</v>
      </c>
      <c r="G18" s="27">
        <v>4942.3</v>
      </c>
      <c r="H18" s="23">
        <f t="shared" si="8"/>
        <v>9090.3</v>
      </c>
      <c r="I18" s="23">
        <v>2074</v>
      </c>
      <c r="J18" s="23">
        <v>2074</v>
      </c>
      <c r="K18" s="23">
        <v>4074</v>
      </c>
      <c r="L18" s="23">
        <f t="shared" si="9"/>
        <v>8222</v>
      </c>
      <c r="M18" s="23">
        <v>4074</v>
      </c>
      <c r="N18" s="23">
        <v>5074</v>
      </c>
      <c r="O18" s="23">
        <v>20133</v>
      </c>
      <c r="P18" s="23"/>
      <c r="Q18" s="23">
        <f t="shared" si="10"/>
        <v>29281</v>
      </c>
      <c r="R18" s="23">
        <v>2073</v>
      </c>
      <c r="S18" s="23">
        <v>2072</v>
      </c>
      <c r="T18" s="23">
        <v>2119</v>
      </c>
      <c r="U18" s="23">
        <f t="shared" si="11"/>
        <v>6264</v>
      </c>
      <c r="V18" s="8"/>
      <c r="W18" s="4"/>
    </row>
    <row r="19" spans="1:23" ht="31.5">
      <c r="A19" s="28" t="s">
        <v>55</v>
      </c>
      <c r="B19" s="19" t="s">
        <v>56</v>
      </c>
      <c r="C19" s="22">
        <f>C21+C23+C25+C27+C31+C29</f>
        <v>184350.1</v>
      </c>
      <c r="D19" s="22">
        <f>D21+D23+D25+D27+D31+D29</f>
        <v>184350.1</v>
      </c>
      <c r="E19" s="22">
        <f>E21+E23+E25+E27+E31+E29</f>
        <v>6103</v>
      </c>
      <c r="F19" s="22">
        <f>F21+F23+F25+F27+F31+F29</f>
        <v>6000</v>
      </c>
      <c r="G19" s="22">
        <f>G21+G23+G25+G27+G31+G29</f>
        <v>12000</v>
      </c>
      <c r="H19" s="22">
        <f>H21+H23+H25+H27+H31+H29</f>
        <v>24103</v>
      </c>
      <c r="I19" s="22">
        <f>I21+I23+I25+I27+I31+I29</f>
        <v>14103</v>
      </c>
      <c r="J19" s="22">
        <f>J21+J23+J25+J27+J31+J29</f>
        <v>14000</v>
      </c>
      <c r="K19" s="22">
        <f>K21+K23+K25+K27+K31+K29</f>
        <v>17000</v>
      </c>
      <c r="L19" s="22">
        <f>L21+L23+L25+L27+L31+L29</f>
        <v>45103</v>
      </c>
      <c r="M19" s="22">
        <f>M21+M23+M25+M27+M31+M29</f>
        <v>18103</v>
      </c>
      <c r="N19" s="22">
        <f>N21+N23+N25+N27+N31+N29</f>
        <v>27000</v>
      </c>
      <c r="O19" s="22">
        <f>O21+O23+O25+O27+O31+O29</f>
        <v>23000</v>
      </c>
      <c r="P19" s="22">
        <f>P21+P23+P25+P27+P31+P29</f>
        <v>0</v>
      </c>
      <c r="Q19" s="22">
        <f>Q21+Q23+Q25+Q27+Q31+Q29</f>
        <v>68103</v>
      </c>
      <c r="R19" s="22">
        <f>R21+R23+R25+R27+R31+R29</f>
        <v>13103</v>
      </c>
      <c r="S19" s="22">
        <f>S21+S23+S25+S27+S31+S29</f>
        <v>13000</v>
      </c>
      <c r="T19" s="22">
        <f>T21+T23+T25+T27+T31+T29</f>
        <v>20938.1</v>
      </c>
      <c r="U19" s="22">
        <f>U21+U23+U25+U27+U31+U29</f>
        <v>47041.1</v>
      </c>
      <c r="V19" s="8"/>
      <c r="W19" s="4"/>
    </row>
    <row r="20" spans="1:23" ht="17.25">
      <c r="A20" s="21" t="s">
        <v>48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57</v>
      </c>
      <c r="B21" s="26" t="s">
        <v>58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51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59</v>
      </c>
      <c r="B23" s="26" t="s">
        <v>60</v>
      </c>
      <c r="C23" s="22">
        <f>C24</f>
        <v>68912.5</v>
      </c>
      <c r="D23" s="22">
        <f>D24</f>
        <v>68912.5</v>
      </c>
      <c r="E23" s="22">
        <f>E24</f>
        <v>4000</v>
      </c>
      <c r="F23" s="22">
        <f>F24</f>
        <v>4000</v>
      </c>
      <c r="G23" s="22">
        <f>G24</f>
        <v>8000</v>
      </c>
      <c r="H23" s="22">
        <f>H24</f>
        <v>16000</v>
      </c>
      <c r="I23" s="22">
        <f>I24</f>
        <v>4000</v>
      </c>
      <c r="J23" s="22">
        <f>J24</f>
        <v>4000</v>
      </c>
      <c r="K23" s="22">
        <f>K24</f>
        <v>7000</v>
      </c>
      <c r="L23" s="22">
        <f>L24</f>
        <v>15000</v>
      </c>
      <c r="M23" s="22">
        <f>M24</f>
        <v>8000</v>
      </c>
      <c r="N23" s="22">
        <f>N24</f>
        <v>7000</v>
      </c>
      <c r="O23" s="22">
        <f>O24</f>
        <v>13000</v>
      </c>
      <c r="P23" s="22">
        <f>P24</f>
        <v>0</v>
      </c>
      <c r="Q23" s="22">
        <f>Q24</f>
        <v>28000</v>
      </c>
      <c r="R23" s="22">
        <f>R24</f>
        <v>3000</v>
      </c>
      <c r="S23" s="22">
        <f>S24</f>
        <v>3000</v>
      </c>
      <c r="T23" s="22">
        <f>T24</f>
        <v>3912.5</v>
      </c>
      <c r="U23" s="22">
        <f>U24</f>
        <v>9912.5</v>
      </c>
      <c r="V23" s="8"/>
      <c r="W23" s="4"/>
    </row>
    <row r="24" spans="1:23" ht="31.5">
      <c r="A24" s="25" t="s">
        <v>51</v>
      </c>
      <c r="B24" s="26"/>
      <c r="C24" s="23">
        <f>D24</f>
        <v>68912.5</v>
      </c>
      <c r="D24" s="23">
        <f>H24+L24+Q24+U24</f>
        <v>68912.5</v>
      </c>
      <c r="E24" s="23">
        <v>4000</v>
      </c>
      <c r="F24" s="23">
        <v>4000</v>
      </c>
      <c r="G24" s="23">
        <v>8000</v>
      </c>
      <c r="H24" s="23">
        <f>E24+F24+G24</f>
        <v>16000</v>
      </c>
      <c r="I24" s="23">
        <v>4000</v>
      </c>
      <c r="J24" s="23">
        <v>4000</v>
      </c>
      <c r="K24" s="23">
        <v>7000</v>
      </c>
      <c r="L24" s="23">
        <f>I24+J24+K24</f>
        <v>15000</v>
      </c>
      <c r="M24" s="23">
        <v>8000</v>
      </c>
      <c r="N24" s="23">
        <v>7000</v>
      </c>
      <c r="O24" s="23">
        <v>13000</v>
      </c>
      <c r="P24" s="23"/>
      <c r="Q24" s="23">
        <f>M24+N24+O24</f>
        <v>28000</v>
      </c>
      <c r="R24" s="23">
        <v>3000</v>
      </c>
      <c r="S24" s="23">
        <v>3000</v>
      </c>
      <c r="T24" s="23">
        <v>3912.5</v>
      </c>
      <c r="U24" s="23">
        <f>R24+S24+T24</f>
        <v>9912.5</v>
      </c>
      <c r="V24" s="8"/>
      <c r="W24" s="4"/>
    </row>
    <row r="25" spans="1:23" ht="73.5">
      <c r="A25" s="25" t="s">
        <v>61</v>
      </c>
      <c r="B25" s="26" t="s">
        <v>62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31.5">
      <c r="A26" s="25" t="s">
        <v>51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63</v>
      </c>
      <c r="B27" s="26" t="s">
        <v>64</v>
      </c>
      <c r="C27" s="22">
        <f>C28</f>
        <v>1.2</v>
      </c>
      <c r="D27" s="22">
        <f>D28</f>
        <v>1.2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1.2</v>
      </c>
      <c r="U27" s="22">
        <f>U28</f>
        <v>1.2</v>
      </c>
      <c r="V27" s="8"/>
      <c r="W27" s="4"/>
    </row>
    <row r="28" spans="1:23" ht="31.5">
      <c r="A28" s="25" t="s">
        <v>51</v>
      </c>
      <c r="B28" s="26"/>
      <c r="C28" s="23">
        <f>D28</f>
        <v>1.2</v>
      </c>
      <c r="D28" s="23">
        <f>H28+L28+Q28+U28</f>
        <v>1.2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1.2</v>
      </c>
      <c r="U28" s="23">
        <f>R28+S28+T28</f>
        <v>1.2</v>
      </c>
      <c r="V28" s="8"/>
      <c r="W28" s="4"/>
    </row>
    <row r="29" spans="1:23" ht="31.5">
      <c r="A29" s="25" t="s">
        <v>65</v>
      </c>
      <c r="B29" s="26" t="s">
        <v>66</v>
      </c>
      <c r="C29" s="22">
        <f>C30</f>
        <v>412</v>
      </c>
      <c r="D29" s="22">
        <f>D30</f>
        <v>412</v>
      </c>
      <c r="E29" s="22">
        <f>E30</f>
        <v>103</v>
      </c>
      <c r="F29" s="22">
        <f>F30</f>
        <v>0</v>
      </c>
      <c r="G29" s="22">
        <f>G30</f>
        <v>0</v>
      </c>
      <c r="H29" s="22">
        <f>H30</f>
        <v>103</v>
      </c>
      <c r="I29" s="22">
        <f>I30</f>
        <v>103</v>
      </c>
      <c r="J29" s="22">
        <f>J30</f>
        <v>0</v>
      </c>
      <c r="K29" s="22">
        <f>K30</f>
        <v>0</v>
      </c>
      <c r="L29" s="22">
        <f>L30</f>
        <v>103</v>
      </c>
      <c r="M29" s="22">
        <f>M30</f>
        <v>103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103</v>
      </c>
      <c r="R29" s="22">
        <f>R30</f>
        <v>103</v>
      </c>
      <c r="S29" s="22">
        <f>S30</f>
        <v>0</v>
      </c>
      <c r="T29" s="22">
        <f>T30</f>
        <v>0</v>
      </c>
      <c r="U29" s="22">
        <f>U30</f>
        <v>103</v>
      </c>
      <c r="V29" s="8"/>
      <c r="W29" s="4"/>
    </row>
    <row r="30" spans="1:23" ht="31.5">
      <c r="A30" s="25" t="s">
        <v>51</v>
      </c>
      <c r="B30" s="26"/>
      <c r="C30" s="23">
        <f>D30</f>
        <v>412</v>
      </c>
      <c r="D30" s="23">
        <f>H30+L30+Q30+U30</f>
        <v>412</v>
      </c>
      <c r="E30" s="23">
        <v>103</v>
      </c>
      <c r="F30" s="23">
        <v>0</v>
      </c>
      <c r="G30" s="23">
        <v>0</v>
      </c>
      <c r="H30" s="23">
        <f>E30+F30+G30</f>
        <v>103</v>
      </c>
      <c r="I30" s="23">
        <v>103</v>
      </c>
      <c r="J30" s="23">
        <v>0</v>
      </c>
      <c r="K30" s="23">
        <v>0</v>
      </c>
      <c r="L30" s="23">
        <f>I30+J30+K30</f>
        <v>103</v>
      </c>
      <c r="M30" s="23">
        <v>103</v>
      </c>
      <c r="N30" s="23">
        <v>0</v>
      </c>
      <c r="O30" s="23">
        <v>0</v>
      </c>
      <c r="P30" s="23">
        <f>P32</f>
        <v>0</v>
      </c>
      <c r="Q30" s="23">
        <f>M30+N30+O30</f>
        <v>103</v>
      </c>
      <c r="R30" s="23">
        <v>103</v>
      </c>
      <c r="S30" s="23">
        <v>0</v>
      </c>
      <c r="T30" s="23">
        <v>0</v>
      </c>
      <c r="U30" s="23">
        <f>R30+S30+T30</f>
        <v>103</v>
      </c>
      <c r="V30" s="8"/>
      <c r="W30" s="4"/>
    </row>
    <row r="31" spans="1:23" ht="17.25">
      <c r="A31" s="25" t="s">
        <v>67</v>
      </c>
      <c r="B31" s="26" t="s">
        <v>68</v>
      </c>
      <c r="C31" s="22">
        <f>C32</f>
        <v>115024.4</v>
      </c>
      <c r="D31" s="22">
        <f>D32</f>
        <v>115024.4</v>
      </c>
      <c r="E31" s="22">
        <f>E32</f>
        <v>2000</v>
      </c>
      <c r="F31" s="22">
        <f>F32</f>
        <v>2000</v>
      </c>
      <c r="G31" s="22">
        <f>G32</f>
        <v>4000</v>
      </c>
      <c r="H31" s="22">
        <f>H32</f>
        <v>8000</v>
      </c>
      <c r="I31" s="22">
        <f>I32</f>
        <v>10000</v>
      </c>
      <c r="J31" s="22">
        <f>J32</f>
        <v>10000</v>
      </c>
      <c r="K31" s="22">
        <f>K32</f>
        <v>10000</v>
      </c>
      <c r="L31" s="22">
        <f>L32</f>
        <v>30000</v>
      </c>
      <c r="M31" s="22">
        <f>M32</f>
        <v>10000</v>
      </c>
      <c r="N31" s="22">
        <f>N32</f>
        <v>20000</v>
      </c>
      <c r="O31" s="22">
        <f>O32</f>
        <v>10000</v>
      </c>
      <c r="P31" s="22">
        <f>P32</f>
        <v>0</v>
      </c>
      <c r="Q31" s="22">
        <f>Q32</f>
        <v>40000</v>
      </c>
      <c r="R31" s="22">
        <f>R32</f>
        <v>10000</v>
      </c>
      <c r="S31" s="22">
        <f>S32</f>
        <v>10000</v>
      </c>
      <c r="T31" s="22">
        <f>T32</f>
        <v>17024.4</v>
      </c>
      <c r="U31" s="22">
        <f>U32</f>
        <v>37024.4</v>
      </c>
      <c r="V31" s="8"/>
      <c r="W31" s="4"/>
    </row>
    <row r="32" spans="1:23" ht="31.5">
      <c r="A32" s="25" t="s">
        <v>51</v>
      </c>
      <c r="B32" s="26"/>
      <c r="C32" s="23">
        <f>D32</f>
        <v>115024.4</v>
      </c>
      <c r="D32" s="23">
        <f>H32+L32+Q32+U32</f>
        <v>115024.4</v>
      </c>
      <c r="E32" s="23">
        <v>2000</v>
      </c>
      <c r="F32" s="23">
        <v>2000</v>
      </c>
      <c r="G32" s="23">
        <v>4000</v>
      </c>
      <c r="H32" s="23">
        <f>E32+F32+G32</f>
        <v>8000</v>
      </c>
      <c r="I32" s="23">
        <v>10000</v>
      </c>
      <c r="J32" s="23">
        <v>10000</v>
      </c>
      <c r="K32" s="23">
        <v>10000</v>
      </c>
      <c r="L32" s="23">
        <f>I32+J32+K32</f>
        <v>30000</v>
      </c>
      <c r="M32" s="29">
        <v>10000</v>
      </c>
      <c r="N32" s="23">
        <v>20000</v>
      </c>
      <c r="O32" s="23">
        <v>10000</v>
      </c>
      <c r="P32" s="23"/>
      <c r="Q32" s="23">
        <f>M32+N32+O32</f>
        <v>40000</v>
      </c>
      <c r="R32" s="23">
        <v>10000</v>
      </c>
      <c r="S32" s="23">
        <v>10000</v>
      </c>
      <c r="T32" s="23">
        <v>17024.4</v>
      </c>
      <c r="U32" s="23">
        <f>R32+S32+T32</f>
        <v>37024.4</v>
      </c>
      <c r="V32" s="8"/>
      <c r="W32" s="4"/>
    </row>
    <row r="33" spans="1:23" ht="27.75">
      <c r="A33" s="28" t="s">
        <v>69</v>
      </c>
      <c r="B33" s="19" t="s">
        <v>70</v>
      </c>
      <c r="C33" s="22">
        <f>C11-C19</f>
        <v>-3999.99999999997</v>
      </c>
      <c r="D33" s="22">
        <f>D11-D19</f>
        <v>-4000</v>
      </c>
      <c r="E33" s="22">
        <f>E11-E19</f>
        <v>-381.4</v>
      </c>
      <c r="F33" s="22">
        <f>F11-F19</f>
        <v>3775.6</v>
      </c>
      <c r="G33" s="22">
        <f>G11-G19</f>
        <v>-1787.1</v>
      </c>
      <c r="H33" s="22">
        <f>H11-H19</f>
        <v>1607.1</v>
      </c>
      <c r="I33" s="22">
        <f>I11-I19</f>
        <v>-4469.4</v>
      </c>
      <c r="J33" s="22">
        <f>J11-J19</f>
        <v>-7566.4</v>
      </c>
      <c r="K33" s="22">
        <f>K11-K19</f>
        <v>-7315.4</v>
      </c>
      <c r="L33" s="22">
        <f>L11-L19</f>
        <v>-19351.2</v>
      </c>
      <c r="M33" s="22">
        <f>M11-M19</f>
        <v>1931.6</v>
      </c>
      <c r="N33" s="22">
        <f>N11-N19</f>
        <v>-1311.4</v>
      </c>
      <c r="O33" s="22">
        <f>O11-O19</f>
        <v>9094.6</v>
      </c>
      <c r="P33" s="22">
        <f>P11-P19</f>
        <v>0</v>
      </c>
      <c r="Q33" s="22">
        <f>Q11-Q19</f>
        <v>9714.79999999999</v>
      </c>
      <c r="R33" s="22">
        <f>R11-R19</f>
        <v>761.6</v>
      </c>
      <c r="S33" s="22">
        <f>S11-S19</f>
        <v>4584.6</v>
      </c>
      <c r="T33" s="22">
        <f>T11-T19</f>
        <v>-1316.9</v>
      </c>
      <c r="U33" s="22">
        <f>U11-U19</f>
        <v>4029.3</v>
      </c>
      <c r="V33" s="8"/>
      <c r="W33" s="4"/>
    </row>
    <row r="34" spans="1:23" ht="40.5">
      <c r="A34" s="28" t="s">
        <v>71</v>
      </c>
      <c r="B34" s="19" t="s">
        <v>72</v>
      </c>
      <c r="C34" s="22">
        <f>-C33</f>
        <v>3999.99999999997</v>
      </c>
      <c r="D34" s="22">
        <f>-D33</f>
        <v>4000</v>
      </c>
      <c r="E34" s="22">
        <f>-E33</f>
        <v>381.4</v>
      </c>
      <c r="F34" s="22">
        <f>-F33</f>
        <v>-3775.6</v>
      </c>
      <c r="G34" s="22">
        <f>-G33</f>
        <v>1787.1</v>
      </c>
      <c r="H34" s="22">
        <f>-H33</f>
        <v>-1607.1</v>
      </c>
      <c r="I34" s="22">
        <f>-I33</f>
        <v>4469.4</v>
      </c>
      <c r="J34" s="22">
        <f>-J33</f>
        <v>7566.4</v>
      </c>
      <c r="K34" s="22">
        <f>-K33</f>
        <v>7315.4</v>
      </c>
      <c r="L34" s="22">
        <f>-L33</f>
        <v>19351.2</v>
      </c>
      <c r="M34" s="22">
        <f>-M33</f>
        <v>-1931.6</v>
      </c>
      <c r="N34" s="22">
        <f>-N33</f>
        <v>1311.4</v>
      </c>
      <c r="O34" s="22">
        <f>-O33</f>
        <v>-9094.6</v>
      </c>
      <c r="P34" s="22">
        <f>-P33</f>
        <v>0</v>
      </c>
      <c r="Q34" s="22">
        <f>-Q33</f>
        <v>-9714.79999999999</v>
      </c>
      <c r="R34" s="22">
        <f>-R33</f>
        <v>-761.6</v>
      </c>
      <c r="S34" s="22">
        <f>-S33</f>
        <v>-4584.6</v>
      </c>
      <c r="T34" s="22">
        <f>-T33</f>
        <v>1316.9</v>
      </c>
      <c r="U34" s="22">
        <f>-U33</f>
        <v>-4029.3</v>
      </c>
      <c r="V34" s="8"/>
      <c r="W34" s="4"/>
    </row>
    <row r="35" spans="1:23" ht="27.75">
      <c r="A35" s="25" t="s">
        <v>51</v>
      </c>
      <c r="B35" s="19"/>
      <c r="C35" s="23">
        <f>-(C14+C17-(C22+C24+C26+C28+C32+C30))</f>
        <v>123652.3</v>
      </c>
      <c r="D35" s="23">
        <f>-(D14+D17-(D22+D24+D26+D28+D32+D30))</f>
        <v>123652.3</v>
      </c>
      <c r="E35" s="23">
        <f>-(E14+E17-(E22+E24+E26+E28+E32+E30))</f>
        <v>3473.4</v>
      </c>
      <c r="F35" s="23">
        <f>-(F14+F17-(F22+F24+F26+F28+F32+F30))</f>
        <v>3870.4</v>
      </c>
      <c r="G35" s="23">
        <f>-(G14+G17-(G22+G24+G26+G28+G32+G30))</f>
        <v>9322.4</v>
      </c>
      <c r="H35" s="23">
        <f>-(H14+H17-(H22+H24+H26+H28+H32+H30))</f>
        <v>16666.2</v>
      </c>
      <c r="I35" s="23">
        <f>-(I14+I17-(I22+I24+I26+I28+I32+I30))</f>
        <v>12182.4</v>
      </c>
      <c r="J35" s="23">
        <f>-(J14+J17-(J22+J24+J26+J28+J32+J30))</f>
        <v>12079.4</v>
      </c>
      <c r="K35" s="23">
        <f>-(K14+K17-(K22+K24+K26+K28+K32+K30))</f>
        <v>14528.4</v>
      </c>
      <c r="L35" s="23">
        <f>-(L14+L17-(L22+L24+L26+L28+L32+L30))</f>
        <v>38790.2</v>
      </c>
      <c r="M35" s="23">
        <f>-(M14+M17-(M22+M24+M26+M28+M32+M30))</f>
        <v>8331.4</v>
      </c>
      <c r="N35" s="23">
        <f>-(N14+N17-(N22+N24+N26+N28+N32+N30))</f>
        <v>9594.4</v>
      </c>
      <c r="O35" s="23">
        <f>-(O14+O17-(O22+O24+O26+O28+O32+O30))</f>
        <v>14077.4</v>
      </c>
      <c r="P35" s="23">
        <f>-(P14+P17-(P22+P24+P26+P28+P32))</f>
        <v>0</v>
      </c>
      <c r="Q35" s="23">
        <f>-(Q14+Q17-(Q22+Q24+Q26+Q28+Q32+Q30))</f>
        <v>32003.2</v>
      </c>
      <c r="R35" s="23">
        <f>-(R14+R17-(R22+R24+R26+R28+R32+R30))</f>
        <v>10969.4</v>
      </c>
      <c r="S35" s="23">
        <f>-(S14+S17-(S22+S24+S26+S28+S32+S30))</f>
        <v>10370.4</v>
      </c>
      <c r="T35" s="23">
        <f>-(T14+T17-(T22+T24+T26+T28+T32+T30))</f>
        <v>14852.9</v>
      </c>
      <c r="U35" s="23">
        <f>-(U14+U17-(U22+U24+U26+U28+U32+U30))</f>
        <v>36192.7</v>
      </c>
      <c r="V35" s="8"/>
      <c r="W35" s="4"/>
    </row>
    <row r="36" spans="1:23" ht="40.5">
      <c r="A36" s="25" t="s">
        <v>52</v>
      </c>
      <c r="B36" s="19"/>
      <c r="C36" s="23">
        <f>-(C15+C18-(0))</f>
        <v>-119652.3</v>
      </c>
      <c r="D36" s="23">
        <f>-(D15+D18-(0))</f>
        <v>-119652.3</v>
      </c>
      <c r="E36" s="23">
        <f>-(E15+E18-(0))</f>
        <v>-3092</v>
      </c>
      <c r="F36" s="23">
        <f>-(F15+F18-(0))</f>
        <v>-7646</v>
      </c>
      <c r="G36" s="23">
        <f>-(G15+G18-(0))</f>
        <v>-7535.3</v>
      </c>
      <c r="H36" s="23">
        <f>-(H15+H18-(0))</f>
        <v>-18273.3</v>
      </c>
      <c r="I36" s="23">
        <f>-(I15+I18-(0))</f>
        <v>-7713</v>
      </c>
      <c r="J36" s="23">
        <f>-(J15+J18-(0))</f>
        <v>-4513</v>
      </c>
      <c r="K36" s="23">
        <f>-(K15+K18-(0))</f>
        <v>-7213</v>
      </c>
      <c r="L36" s="23">
        <f>-(L15+L18-(0))</f>
        <v>-19439</v>
      </c>
      <c r="M36" s="23">
        <f>-(M15+M18-(0))</f>
        <v>-10263</v>
      </c>
      <c r="N36" s="23">
        <f>-(N15+N18-(0))</f>
        <v>-8283</v>
      </c>
      <c r="O36" s="23">
        <f>-(O15+O18-(0))</f>
        <v>-23172</v>
      </c>
      <c r="P36" s="23">
        <f>-(P15+P18-(0))</f>
        <v>0</v>
      </c>
      <c r="Q36" s="23">
        <f>-(Q15+Q18-(0))</f>
        <v>-41718</v>
      </c>
      <c r="R36" s="23">
        <f>-(R15+R18-(0))</f>
        <v>-11731</v>
      </c>
      <c r="S36" s="23">
        <f>-(S15+S18-(0))</f>
        <v>-14955</v>
      </c>
      <c r="T36" s="23">
        <f>-(T15+T18-(0))</f>
        <v>-13536</v>
      </c>
      <c r="U36" s="23">
        <f>-(U15+U18-(0))</f>
        <v>-40222</v>
      </c>
      <c r="V36" s="8"/>
      <c r="W36" s="4"/>
    </row>
    <row r="37" spans="1:23" ht="53.25">
      <c r="A37" s="28" t="s">
        <v>73</v>
      </c>
      <c r="B37" s="19" t="s">
        <v>74</v>
      </c>
      <c r="C37" s="22">
        <f>-C11+C41</f>
        <v>-180350.1</v>
      </c>
      <c r="D37" s="22">
        <f>-D11+D41</f>
        <v>-180350.1</v>
      </c>
      <c r="E37" s="22">
        <f>-E11+E41</f>
        <v>-5721.6</v>
      </c>
      <c r="F37" s="22">
        <f>-F11+F41</f>
        <v>-9775.6</v>
      </c>
      <c r="G37" s="22">
        <f>-G11+G41</f>
        <v>-10212.9</v>
      </c>
      <c r="H37" s="22">
        <f>-H11+H41</f>
        <v>-25710.1</v>
      </c>
      <c r="I37" s="22">
        <f>-I11+I41</f>
        <v>-9633.6</v>
      </c>
      <c r="J37" s="22">
        <f>-J11+J41</f>
        <v>-6433.6</v>
      </c>
      <c r="K37" s="22">
        <f>-K11+K41</f>
        <v>-9684.6</v>
      </c>
      <c r="L37" s="22">
        <f>-L11+L41</f>
        <v>-25751.8</v>
      </c>
      <c r="M37" s="22">
        <f>-M11+M41</f>
        <v>-20034.6</v>
      </c>
      <c r="N37" s="22">
        <f>-N11+N41</f>
        <v>-25688.6</v>
      </c>
      <c r="O37" s="22">
        <f>-O11+O41</f>
        <v>-32094.6</v>
      </c>
      <c r="P37" s="22">
        <f>-P11</f>
        <v>0</v>
      </c>
      <c r="Q37" s="22">
        <f>-Q11+Q41</f>
        <v>-77817.8</v>
      </c>
      <c r="R37" s="22">
        <f>-R11+R41</f>
        <v>-13864.6</v>
      </c>
      <c r="S37" s="22">
        <f>-S11+S41</f>
        <v>-17584.6</v>
      </c>
      <c r="T37" s="22">
        <f>-T11+T41</f>
        <v>-19621.2</v>
      </c>
      <c r="U37" s="22">
        <f>-U11+U41</f>
        <v>-51070.4</v>
      </c>
      <c r="V37" s="8"/>
      <c r="W37" s="4"/>
    </row>
    <row r="38" spans="1:23" ht="16.5">
      <c r="A38" s="21" t="s">
        <v>48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52</v>
      </c>
      <c r="B39" s="19"/>
      <c r="C39" s="23">
        <f aca="true" t="shared" si="12" ref="C39:C43">D39</f>
        <v>-119652.3</v>
      </c>
      <c r="D39" s="23">
        <f>-(D15+D18)</f>
        <v>-119652.3</v>
      </c>
      <c r="E39" s="23">
        <f>-(E15+E18)</f>
        <v>-3092</v>
      </c>
      <c r="F39" s="23">
        <f>-(F15+F18)</f>
        <v>-7646</v>
      </c>
      <c r="G39" s="23">
        <f>-(G15+G18)</f>
        <v>-7535.3</v>
      </c>
      <c r="H39" s="23">
        <f>-(H15+H18)</f>
        <v>-18273.3</v>
      </c>
      <c r="I39" s="23">
        <f>-(I15+I18)</f>
        <v>-7713</v>
      </c>
      <c r="J39" s="23">
        <f>-(J15+J18)</f>
        <v>-4513</v>
      </c>
      <c r="K39" s="23">
        <f>-(K15+K18)-2000</f>
        <v>-9213</v>
      </c>
      <c r="L39" s="23">
        <f>-(L15+L18)</f>
        <v>-19439</v>
      </c>
      <c r="M39" s="23">
        <f>-(M15+M18)</f>
        <v>-10263</v>
      </c>
      <c r="N39" s="23">
        <f>-(N15+N18)</f>
        <v>-8283</v>
      </c>
      <c r="O39" s="23">
        <f>-(O15+O18)</f>
        <v>-23172</v>
      </c>
      <c r="P39" s="23">
        <f>-(P15+P17)</f>
        <v>0</v>
      </c>
      <c r="Q39" s="23">
        <f>-(Q15+Q18)</f>
        <v>-41718</v>
      </c>
      <c r="R39" s="23">
        <f>-(R15+R18)</f>
        <v>-11731</v>
      </c>
      <c r="S39" s="23">
        <f>-(S15+S18)</f>
        <v>-14955</v>
      </c>
      <c r="T39" s="23">
        <f>-(T15+T18)</f>
        <v>-13536</v>
      </c>
      <c r="U39" s="23">
        <f>-(U15+U18)</f>
        <v>-40222</v>
      </c>
      <c r="V39" s="8"/>
      <c r="W39" s="4"/>
    </row>
    <row r="40" spans="1:23" ht="27.75">
      <c r="A40" s="25" t="s">
        <v>51</v>
      </c>
      <c r="B40" s="19"/>
      <c r="C40" s="23">
        <f t="shared" si="12"/>
        <v>-60697.8</v>
      </c>
      <c r="D40" s="23">
        <f>-(D14+D17)</f>
        <v>-60697.8</v>
      </c>
      <c r="E40" s="23">
        <f>-(E14+E17)</f>
        <v>-2629.6</v>
      </c>
      <c r="F40" s="23">
        <f>-(F14+F17)</f>
        <v>-2129.6</v>
      </c>
      <c r="G40" s="23">
        <f>-(G14+G17)</f>
        <v>-2677.6</v>
      </c>
      <c r="H40" s="23">
        <f>-(H14+H17)</f>
        <v>-7436.8</v>
      </c>
      <c r="I40" s="23">
        <f>-(I14+I17)</f>
        <v>-1920.6</v>
      </c>
      <c r="J40" s="23">
        <f>-(J14+J17)</f>
        <v>-1920.6</v>
      </c>
      <c r="K40" s="23">
        <f>-(K14+K17)</f>
        <v>-2471.6</v>
      </c>
      <c r="L40" s="23">
        <f>-(L14+L17)</f>
        <v>-6312.8</v>
      </c>
      <c r="M40" s="23">
        <f>-(M14+M17)</f>
        <v>-9771.6</v>
      </c>
      <c r="N40" s="23">
        <f>-(N14+N17)</f>
        <v>-17405.6</v>
      </c>
      <c r="O40" s="23">
        <f>-(O14+O17)</f>
        <v>-8922.6</v>
      </c>
      <c r="P40" s="23">
        <f>-(P14+P18)</f>
        <v>0</v>
      </c>
      <c r="Q40" s="23">
        <f>-(Q14+Q17)</f>
        <v>-36099.8</v>
      </c>
      <c r="R40" s="23">
        <f>-(R14+R17)</f>
        <v>-2133.6</v>
      </c>
      <c r="S40" s="23">
        <f>-(S14+S17)</f>
        <v>-2629.6</v>
      </c>
      <c r="T40" s="23">
        <f>-(T14+T17)</f>
        <v>-6085.2</v>
      </c>
      <c r="U40" s="23">
        <f>-(U14+U17)</f>
        <v>-10848.4</v>
      </c>
      <c r="V40" s="8"/>
      <c r="W40" s="4"/>
    </row>
    <row r="41" spans="1:23" ht="53.25">
      <c r="A41" s="25" t="s">
        <v>75</v>
      </c>
      <c r="B41" s="26" t="s">
        <v>76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77</v>
      </c>
      <c r="B42" s="26" t="s">
        <v>78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79</v>
      </c>
      <c r="B43" s="26" t="s">
        <v>80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81</v>
      </c>
      <c r="B44" s="19" t="s">
        <v>82</v>
      </c>
      <c r="C44" s="22">
        <f>C45+C47</f>
        <v>186200.1</v>
      </c>
      <c r="D44" s="22">
        <f>D45+D47</f>
        <v>186200.1</v>
      </c>
      <c r="E44" s="22">
        <f>E45+E47</f>
        <v>7153</v>
      </c>
      <c r="F44" s="22">
        <f>F45+F47</f>
        <v>6000</v>
      </c>
      <c r="G44" s="22">
        <f>G45+G47</f>
        <v>12000</v>
      </c>
      <c r="H44" s="22">
        <f>H45+H47</f>
        <v>25153</v>
      </c>
      <c r="I44" s="22">
        <f>I45+I47</f>
        <v>14103</v>
      </c>
      <c r="J44" s="22">
        <f>J45+J47</f>
        <v>14000</v>
      </c>
      <c r="K44" s="22">
        <f>K45+K47</f>
        <v>17000</v>
      </c>
      <c r="L44" s="22">
        <f>L45+L47</f>
        <v>45103</v>
      </c>
      <c r="M44" s="22">
        <f>M45+M47</f>
        <v>18103</v>
      </c>
      <c r="N44" s="22">
        <f>N45+N47</f>
        <v>27000</v>
      </c>
      <c r="O44" s="22">
        <f>O45+O47</f>
        <v>23000</v>
      </c>
      <c r="P44" s="22">
        <f>P45</f>
        <v>0</v>
      </c>
      <c r="Q44" s="22">
        <f>Q45+Q47</f>
        <v>68103</v>
      </c>
      <c r="R44" s="22">
        <f>R45+R47</f>
        <v>13103</v>
      </c>
      <c r="S44" s="22">
        <f>S45+S47</f>
        <v>13800</v>
      </c>
      <c r="T44" s="22">
        <f>T45+T47</f>
        <v>20938.1</v>
      </c>
      <c r="U44" s="22">
        <f>U45+U47</f>
        <v>47841.1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51</v>
      </c>
      <c r="B45" s="19"/>
      <c r="C45" s="23">
        <f>C22+C24+C26+C28+C32+C30</f>
        <v>184350.1</v>
      </c>
      <c r="D45" s="23">
        <f>D22+D24+D26+D28+D32+D30</f>
        <v>184350.1</v>
      </c>
      <c r="E45" s="23">
        <f>E22+E24+E26+E28+E32+E30</f>
        <v>6103</v>
      </c>
      <c r="F45" s="23">
        <f>F22+F24+F26+F28+F32+F30</f>
        <v>6000</v>
      </c>
      <c r="G45" s="23">
        <f>G22+G24+G26+G28+G32+G30</f>
        <v>12000</v>
      </c>
      <c r="H45" s="23">
        <f>H22+H24+H26+H28+H32+H30</f>
        <v>24103</v>
      </c>
      <c r="I45" s="23">
        <f>I22+I24+I26+I28+I32+I30</f>
        <v>14103</v>
      </c>
      <c r="J45" s="23">
        <f>J22+J24+J26+J28+J32+J30</f>
        <v>14000</v>
      </c>
      <c r="K45" s="23">
        <f>K22+K24+K26+K28+K32+K30</f>
        <v>17000</v>
      </c>
      <c r="L45" s="23">
        <f>L22+L24+L26+L28+L32+L30</f>
        <v>45103</v>
      </c>
      <c r="M45" s="23">
        <f>M22+M24+M26+M28+M32+M30</f>
        <v>18103</v>
      </c>
      <c r="N45" s="23">
        <f>N22+N24+N26+N28+N32+N30</f>
        <v>27000</v>
      </c>
      <c r="O45" s="23">
        <f>O22+O24+O26+O28+O32+O30</f>
        <v>23000</v>
      </c>
      <c r="P45" s="23">
        <f>P22+P24+P26+P28+P32+P30</f>
        <v>0</v>
      </c>
      <c r="Q45" s="23">
        <f>Q22+Q24+Q26+Q28+Q32+Q30</f>
        <v>68103</v>
      </c>
      <c r="R45" s="23">
        <f>R22+R24+R26+R28+R32+R30</f>
        <v>13103</v>
      </c>
      <c r="S45" s="23">
        <f>S22+S24+S26+S28+S32+S30</f>
        <v>13000</v>
      </c>
      <c r="T45" s="23">
        <f>T22+T24+T26+T28+T32+T30</f>
        <v>20938.1</v>
      </c>
      <c r="U45" s="23">
        <f>U22+U24+U26+U28+U32+U30</f>
        <v>47041.1</v>
      </c>
      <c r="V45" s="8"/>
      <c r="W45" s="4"/>
    </row>
    <row r="46" spans="1:23" ht="16.5">
      <c r="A46" s="21" t="s">
        <v>48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0.5">
      <c r="A47" s="21" t="s">
        <v>83</v>
      </c>
      <c r="B47" s="26" t="s">
        <v>84</v>
      </c>
      <c r="C47" s="23">
        <f>D47</f>
        <v>1850</v>
      </c>
      <c r="D47" s="22">
        <f>H47+L47+Q47+U47</f>
        <v>1850</v>
      </c>
      <c r="E47" s="27">
        <v>1050</v>
      </c>
      <c r="F47" s="27"/>
      <c r="G47" s="27"/>
      <c r="H47" s="22">
        <f>E47+F47+G47</f>
        <v>1050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>
        <v>800</v>
      </c>
      <c r="T47" s="23"/>
      <c r="U47" s="22">
        <f>R47+S47+T47</f>
        <v>800</v>
      </c>
      <c r="V47" s="8"/>
      <c r="W47" s="4"/>
    </row>
    <row r="48" spans="1:23" ht="91.5">
      <c r="A48" s="18" t="s">
        <v>85</v>
      </c>
      <c r="B48" s="19" t="s">
        <v>86</v>
      </c>
      <c r="C48" s="23">
        <f>-C33</f>
        <v>3999.99999999997</v>
      </c>
      <c r="D48" s="23">
        <f>-D33</f>
        <v>4000</v>
      </c>
      <c r="E48" s="23">
        <f>-E33</f>
        <v>381.4</v>
      </c>
      <c r="F48" s="23">
        <f>-F33</f>
        <v>-3775.6</v>
      </c>
      <c r="G48" s="23">
        <f>-G33</f>
        <v>1787.1</v>
      </c>
      <c r="H48" s="23">
        <f>-H33</f>
        <v>-1607.1</v>
      </c>
      <c r="I48" s="23">
        <f>-I33</f>
        <v>4469.4</v>
      </c>
      <c r="J48" s="23">
        <f>-J33</f>
        <v>7566.4</v>
      </c>
      <c r="K48" s="23">
        <f>-K33</f>
        <v>7315.4</v>
      </c>
      <c r="L48" s="23">
        <f>-L33</f>
        <v>19351.2</v>
      </c>
      <c r="M48" s="23">
        <f>-M33</f>
        <v>-1931.6</v>
      </c>
      <c r="N48" s="23">
        <f>-N33</f>
        <v>1311.4</v>
      </c>
      <c r="O48" s="23">
        <f>-O33</f>
        <v>-9094.6</v>
      </c>
      <c r="P48" s="23">
        <f>-P33</f>
        <v>0</v>
      </c>
      <c r="Q48" s="23">
        <f>-Q33</f>
        <v>-9714.79999999999</v>
      </c>
      <c r="R48" s="23">
        <f>-R33</f>
        <v>-761.6</v>
      </c>
      <c r="S48" s="23">
        <f>-S33</f>
        <v>-4584.6</v>
      </c>
      <c r="T48" s="23">
        <f>-T33</f>
        <v>1316.9</v>
      </c>
      <c r="U48" s="23">
        <f>-U33</f>
        <v>-4029.3</v>
      </c>
      <c r="V48" s="8"/>
      <c r="W48" s="4"/>
    </row>
    <row r="49" spans="1:23" ht="78.75">
      <c r="A49" s="35" t="s">
        <v>87</v>
      </c>
      <c r="B49" s="19" t="s">
        <v>88</v>
      </c>
      <c r="C49" s="23"/>
      <c r="D49" s="22"/>
      <c r="E49" s="23">
        <v>10876.6</v>
      </c>
      <c r="F49" s="23">
        <f>E50</f>
        <v>9445.2</v>
      </c>
      <c r="G49" s="23">
        <f>F50</f>
        <v>13220.8</v>
      </c>
      <c r="H49" s="23">
        <f>E49</f>
        <v>10876.6</v>
      </c>
      <c r="I49" s="23">
        <f>G50</f>
        <v>11433.7</v>
      </c>
      <c r="J49" s="23">
        <f>I50</f>
        <v>6964.3</v>
      </c>
      <c r="K49" s="23">
        <f>J50</f>
        <v>-602.099999999997</v>
      </c>
      <c r="L49" s="23">
        <f>I49</f>
        <v>11433.7</v>
      </c>
      <c r="M49" s="23">
        <f>K50</f>
        <v>-7917.5</v>
      </c>
      <c r="N49" s="23">
        <f>M50</f>
        <v>-5985.9</v>
      </c>
      <c r="O49" s="23">
        <f>N50</f>
        <v>-7297.3</v>
      </c>
      <c r="P49" s="23">
        <f>O50</f>
        <v>1797.3</v>
      </c>
      <c r="Q49" s="23">
        <f>M49</f>
        <v>-7917.5</v>
      </c>
      <c r="R49" s="23">
        <f>O50</f>
        <v>1797.3</v>
      </c>
      <c r="S49" s="23">
        <f>R50</f>
        <v>2558.9</v>
      </c>
      <c r="T49" s="23">
        <f>S50</f>
        <v>6343.5</v>
      </c>
      <c r="U49" s="23">
        <f>R49</f>
        <v>1797.3</v>
      </c>
      <c r="V49" s="8"/>
      <c r="W49" s="4"/>
    </row>
    <row r="50" spans="1:23" ht="78.75">
      <c r="A50" s="35" t="s">
        <v>89</v>
      </c>
      <c r="B50" s="19" t="s">
        <v>90</v>
      </c>
      <c r="C50" s="22"/>
      <c r="D50" s="22">
        <v>0</v>
      </c>
      <c r="E50" s="22">
        <f>E49+E11-E19-E47-E41</f>
        <v>9445.2</v>
      </c>
      <c r="F50" s="22">
        <f>F49+F11-F19-F47-F41</f>
        <v>13220.8</v>
      </c>
      <c r="G50" s="22">
        <f>G49+G11-G19-G47-G41</f>
        <v>11433.7</v>
      </c>
      <c r="H50" s="22">
        <f>H49+H11-H19-H47-H41</f>
        <v>11433.7</v>
      </c>
      <c r="I50" s="22">
        <f>I49+I11-I19-I47-I41</f>
        <v>6964.3</v>
      </c>
      <c r="J50" s="22">
        <f>J49+J11-J19-J47-J41</f>
        <v>-602.099999999997</v>
      </c>
      <c r="K50" s="22">
        <f>K49+K11-K19-K47-K41</f>
        <v>-7917.5</v>
      </c>
      <c r="L50" s="22">
        <f>L49+L11-L19-L47-L41</f>
        <v>-7917.5</v>
      </c>
      <c r="M50" s="22">
        <f>M49+M11-M19-M47-M41</f>
        <v>-5985.9</v>
      </c>
      <c r="N50" s="22">
        <f>N49+N11-N19-N47-N41</f>
        <v>-7297.3</v>
      </c>
      <c r="O50" s="22">
        <f>O49+O11-O19-O47-O41</f>
        <v>1797.3</v>
      </c>
      <c r="P50" s="22">
        <f>P49+P11-P19-P47</f>
        <v>1797.3</v>
      </c>
      <c r="Q50" s="22">
        <f>Q49+Q11-Q19-Q47-Q41</f>
        <v>1797.29999999999</v>
      </c>
      <c r="R50" s="22">
        <f>R49+R11-R19-R47-R41</f>
        <v>2558.9</v>
      </c>
      <c r="S50" s="22">
        <f>S49+S11-S19-S47-S41</f>
        <v>6343.5</v>
      </c>
      <c r="T50" s="22">
        <f>T49+T11-T19-T47-T41</f>
        <v>5026.6</v>
      </c>
      <c r="U50" s="22">
        <f>U49+U11-U19-U47-U41</f>
        <v>5026.59999999999</v>
      </c>
      <c r="V50" s="8"/>
      <c r="W50" s="4"/>
    </row>
    <row r="51" spans="1:23" ht="129.75">
      <c r="A51" s="35" t="s">
        <v>91</v>
      </c>
      <c r="B51" s="19" t="s">
        <v>92</v>
      </c>
      <c r="C51" s="23"/>
      <c r="D51" s="23">
        <f>D49-D50</f>
        <v>0</v>
      </c>
      <c r="E51" s="23">
        <f>E49-E50</f>
        <v>1431.4</v>
      </c>
      <c r="F51" s="23">
        <f>F49-F50</f>
        <v>-3775.6</v>
      </c>
      <c r="G51" s="23">
        <f>G49-G50</f>
        <v>1787.1</v>
      </c>
      <c r="H51" s="23">
        <f>H49-H50</f>
        <v>-557.099999999997</v>
      </c>
      <c r="I51" s="23">
        <f>I49-I50</f>
        <v>4469.4</v>
      </c>
      <c r="J51" s="23">
        <f>J49-J50</f>
        <v>7566.4</v>
      </c>
      <c r="K51" s="23">
        <f>K49-K50</f>
        <v>7315.4</v>
      </c>
      <c r="L51" s="23">
        <f>L49-L50</f>
        <v>19351.2</v>
      </c>
      <c r="M51" s="23">
        <f>M49-M50</f>
        <v>-1931.6</v>
      </c>
      <c r="N51" s="23">
        <f>N49-N50</f>
        <v>1311.4</v>
      </c>
      <c r="O51" s="23">
        <f>O49-O50</f>
        <v>-9094.6</v>
      </c>
      <c r="P51" s="22">
        <f>P49-P50</f>
        <v>0</v>
      </c>
      <c r="Q51" s="23">
        <f>Q49-Q50</f>
        <v>-9714.79999999998</v>
      </c>
      <c r="R51" s="23">
        <f>R49-R50</f>
        <v>-761.6</v>
      </c>
      <c r="S51" s="23">
        <f>S49-S50</f>
        <v>-3784.6</v>
      </c>
      <c r="T51" s="23">
        <f>T49-T50</f>
        <v>1316.9</v>
      </c>
      <c r="U51" s="23">
        <f>U49-U50</f>
        <v>-3229.29999999999</v>
      </c>
      <c r="V51" s="8"/>
      <c r="W51" s="4"/>
    </row>
    <row r="52" spans="1:23" ht="53.25">
      <c r="A52" s="36" t="s">
        <v>93</v>
      </c>
      <c r="B52" s="19" t="s">
        <v>94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0.5" customHeight="1">
      <c r="A54" s="42"/>
      <c r="B54" s="43" t="s">
        <v>95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96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27.75" customHeight="1">
      <c r="A57" s="12"/>
      <c r="B57" s="49" t="s">
        <v>97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98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tabSelected="1" zoomScale="75" zoomScaleNormal="75" workbookViewId="0" topLeftCell="A1">
      <pane xSplit="3205" topLeftCell="D1" activePane="topRight" state="split"/>
      <selection pane="topLeft" activeCell="A1" sqref="A1"/>
      <selection pane="topRight" activeCell="S1" sqref="S1"/>
    </sheetView>
  </sheetViews>
  <sheetFormatPr defaultColWidth="10.2812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  <col min="65" max="16384" width="11.57421875" style="0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99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1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2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  <c r="G7" s="14"/>
      <c r="H7" s="14" t="s">
        <v>8</v>
      </c>
      <c r="I7" s="14" t="s">
        <v>9</v>
      </c>
      <c r="J7" s="14"/>
      <c r="K7" s="14"/>
      <c r="L7" s="14" t="s">
        <v>10</v>
      </c>
      <c r="M7" s="14" t="s">
        <v>11</v>
      </c>
      <c r="N7" s="14"/>
      <c r="O7" s="14"/>
      <c r="P7" s="14"/>
      <c r="Q7" s="14" t="s">
        <v>12</v>
      </c>
      <c r="R7" s="14" t="s">
        <v>13</v>
      </c>
      <c r="S7" s="14"/>
      <c r="T7" s="14"/>
      <c r="U7" s="14" t="s">
        <v>14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15</v>
      </c>
      <c r="F9" s="15" t="s">
        <v>16</v>
      </c>
      <c r="G9" s="15" t="s">
        <v>17</v>
      </c>
      <c r="H9" s="14"/>
      <c r="I9" s="15" t="s">
        <v>18</v>
      </c>
      <c r="J9" s="15" t="s">
        <v>19</v>
      </c>
      <c r="K9" s="15" t="s">
        <v>20</v>
      </c>
      <c r="L9" s="14"/>
      <c r="M9" s="15" t="s">
        <v>21</v>
      </c>
      <c r="N9" s="15" t="s">
        <v>22</v>
      </c>
      <c r="O9" s="15" t="s">
        <v>23</v>
      </c>
      <c r="P9" s="15"/>
      <c r="Q9" s="14"/>
      <c r="R9" s="15" t="s">
        <v>24</v>
      </c>
      <c r="S9" s="15" t="s">
        <v>25</v>
      </c>
      <c r="T9" s="15" t="s">
        <v>26</v>
      </c>
      <c r="U9" s="14"/>
      <c r="V9" s="8"/>
      <c r="W9" s="4"/>
    </row>
    <row r="10" spans="1:23" ht="16.5">
      <c r="A10" s="16" t="s">
        <v>27</v>
      </c>
      <c r="B10" s="17" t="s">
        <v>28</v>
      </c>
      <c r="C10" s="17" t="s">
        <v>29</v>
      </c>
      <c r="D10" s="17">
        <v>4</v>
      </c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  <c r="L10" s="17" t="s">
        <v>37</v>
      </c>
      <c r="M10" s="17" t="s">
        <v>38</v>
      </c>
      <c r="N10" s="17" t="s">
        <v>39</v>
      </c>
      <c r="O10" s="17" t="s">
        <v>40</v>
      </c>
      <c r="P10" s="17"/>
      <c r="Q10" s="17" t="s">
        <v>41</v>
      </c>
      <c r="R10" s="17" t="s">
        <v>42</v>
      </c>
      <c r="S10" s="17" t="s">
        <v>43</v>
      </c>
      <c r="T10" s="17" t="s">
        <v>44</v>
      </c>
      <c r="U10" s="17" t="s">
        <v>45</v>
      </c>
      <c r="V10" s="8"/>
      <c r="W10" s="4"/>
    </row>
    <row r="11" spans="1:23" ht="45.75">
      <c r="A11" s="18" t="s">
        <v>46</v>
      </c>
      <c r="B11" s="19" t="s">
        <v>47</v>
      </c>
      <c r="C11" s="20">
        <f>C13+C16</f>
        <v>250700.2</v>
      </c>
      <c r="D11" s="20">
        <f>H11+L11+Q11+U11</f>
        <v>250700.2</v>
      </c>
      <c r="E11" s="20">
        <f>E13+E16</f>
        <v>6411.9</v>
      </c>
      <c r="F11" s="20">
        <f>F13+F16</f>
        <v>9066.7</v>
      </c>
      <c r="G11" s="20">
        <f>G13+G16</f>
        <v>10201.5</v>
      </c>
      <c r="H11" s="20">
        <f>H13+H16</f>
        <v>25680.1</v>
      </c>
      <c r="I11" s="20">
        <f>I13+I16</f>
        <v>9623.6</v>
      </c>
      <c r="J11" s="20">
        <f>J13+J16</f>
        <v>6423.6</v>
      </c>
      <c r="K11" s="20">
        <f>K13+K16</f>
        <v>9674.6</v>
      </c>
      <c r="L11" s="20">
        <f>L13+L16</f>
        <v>25721.8</v>
      </c>
      <c r="M11" s="20">
        <f>M13+M16</f>
        <v>20024.6</v>
      </c>
      <c r="N11" s="20">
        <f>N13+N16</f>
        <v>25678.6</v>
      </c>
      <c r="O11" s="20">
        <f>O13+O16</f>
        <v>32556.7</v>
      </c>
      <c r="P11" s="20">
        <f>P13+P16</f>
        <v>0</v>
      </c>
      <c r="Q11" s="20">
        <f>Q13+Q16</f>
        <v>78259.9</v>
      </c>
      <c r="R11" s="20">
        <f>R13+R16</f>
        <v>13854.6</v>
      </c>
      <c r="S11" s="20">
        <f>S13+S16</f>
        <v>17573.6</v>
      </c>
      <c r="T11" s="20">
        <f>T13+T16</f>
        <v>89610.2</v>
      </c>
      <c r="U11" s="20">
        <f>U13+U16</f>
        <v>121038.4</v>
      </c>
      <c r="V11" s="8"/>
      <c r="W11" s="4"/>
    </row>
    <row r="12" spans="1:23" ht="17.25">
      <c r="A12" s="21" t="s">
        <v>48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49</v>
      </c>
      <c r="B13" s="26" t="s">
        <v>50</v>
      </c>
      <c r="C13" s="22">
        <f aca="true" t="shared" si="0" ref="C13:C15">D13</f>
        <v>83717</v>
      </c>
      <c r="D13" s="22">
        <f>D14+D15</f>
        <v>83717</v>
      </c>
      <c r="E13" s="22">
        <f>E14+E15</f>
        <v>3235.3</v>
      </c>
      <c r="F13" s="22">
        <f>F14+F15</f>
        <v>5784.1</v>
      </c>
      <c r="G13" s="22">
        <f>G14+G15</f>
        <v>4103.6</v>
      </c>
      <c r="H13" s="22">
        <f>H14+H15</f>
        <v>13123</v>
      </c>
      <c r="I13" s="22">
        <f>I14+I15</f>
        <v>6394</v>
      </c>
      <c r="J13" s="22">
        <f>J14+J15</f>
        <v>3194</v>
      </c>
      <c r="K13" s="22">
        <f>K14+K15</f>
        <v>4445</v>
      </c>
      <c r="L13" s="22">
        <f>L14+L15</f>
        <v>14033</v>
      </c>
      <c r="M13" s="22">
        <f>M14+M15</f>
        <v>6945</v>
      </c>
      <c r="N13" s="22">
        <f>N14+N15</f>
        <v>3965</v>
      </c>
      <c r="O13" s="22">
        <f>O14+O15</f>
        <v>4346</v>
      </c>
      <c r="P13" s="22">
        <f>P14+P15</f>
        <v>0</v>
      </c>
      <c r="Q13" s="22">
        <f>Q14+Q15</f>
        <v>15256</v>
      </c>
      <c r="R13" s="22">
        <f>R14+R15</f>
        <v>10626</v>
      </c>
      <c r="S13" s="22">
        <f>S14+S15</f>
        <v>14347</v>
      </c>
      <c r="T13" s="22">
        <f>T14+T15</f>
        <v>16332</v>
      </c>
      <c r="U13" s="22">
        <f>U14+U15</f>
        <v>41305</v>
      </c>
      <c r="V13" s="8"/>
      <c r="W13" s="4"/>
    </row>
    <row r="14" spans="1:23" ht="31.5">
      <c r="A14" s="25" t="s">
        <v>51</v>
      </c>
      <c r="B14" s="26"/>
      <c r="C14" s="23">
        <f t="shared" si="0"/>
        <v>16922</v>
      </c>
      <c r="D14" s="23">
        <f aca="true" t="shared" si="1" ref="D14:D15">H14+L14+Q14+U14</f>
        <v>16922</v>
      </c>
      <c r="E14" s="23">
        <v>1031.9</v>
      </c>
      <c r="F14" s="23">
        <v>1397.5</v>
      </c>
      <c r="G14" s="23">
        <v>1510.6</v>
      </c>
      <c r="H14" s="23">
        <f aca="true" t="shared" si="2" ref="H14:H15">E14+F14+G14</f>
        <v>3940</v>
      </c>
      <c r="I14" s="23">
        <v>755</v>
      </c>
      <c r="J14" s="23">
        <v>755</v>
      </c>
      <c r="K14" s="23">
        <v>1306</v>
      </c>
      <c r="L14" s="23">
        <f aca="true" t="shared" si="3" ref="L14:L15">I14+J14+K14</f>
        <v>2816</v>
      </c>
      <c r="M14" s="23">
        <v>756</v>
      </c>
      <c r="N14" s="23">
        <v>756</v>
      </c>
      <c r="O14" s="23">
        <v>1307</v>
      </c>
      <c r="P14" s="23"/>
      <c r="Q14" s="23">
        <f aca="true" t="shared" si="4" ref="Q14:Q15">M14+N14+O14</f>
        <v>2819</v>
      </c>
      <c r="R14" s="23">
        <v>968</v>
      </c>
      <c r="S14" s="23">
        <v>1464</v>
      </c>
      <c r="T14" s="23">
        <v>4915</v>
      </c>
      <c r="U14" s="23">
        <f aca="true" t="shared" si="5" ref="U14:U15">R14+S14+T14</f>
        <v>7347</v>
      </c>
      <c r="V14" s="8"/>
      <c r="W14" s="4"/>
    </row>
    <row r="15" spans="1:23" ht="45.75">
      <c r="A15" s="25" t="s">
        <v>52</v>
      </c>
      <c r="B15" s="26"/>
      <c r="C15" s="23">
        <f t="shared" si="0"/>
        <v>66795</v>
      </c>
      <c r="D15" s="23">
        <f t="shared" si="1"/>
        <v>66795</v>
      </c>
      <c r="E15" s="23">
        <v>2203.4</v>
      </c>
      <c r="F15" s="23">
        <v>4386.6</v>
      </c>
      <c r="G15" s="23">
        <v>2593</v>
      </c>
      <c r="H15" s="23">
        <f t="shared" si="2"/>
        <v>9183</v>
      </c>
      <c r="I15" s="23">
        <v>5639</v>
      </c>
      <c r="J15" s="23">
        <v>2439</v>
      </c>
      <c r="K15" s="23">
        <v>3139</v>
      </c>
      <c r="L15" s="23">
        <f t="shared" si="3"/>
        <v>11217</v>
      </c>
      <c r="M15" s="23">
        <v>6189</v>
      </c>
      <c r="N15" s="23">
        <v>3209</v>
      </c>
      <c r="O15" s="23">
        <v>3039</v>
      </c>
      <c r="P15" s="23"/>
      <c r="Q15" s="23">
        <f t="shared" si="4"/>
        <v>12437</v>
      </c>
      <c r="R15" s="23">
        <v>9658</v>
      </c>
      <c r="S15" s="23">
        <v>12883</v>
      </c>
      <c r="T15" s="23">
        <v>11417</v>
      </c>
      <c r="U15" s="23">
        <f t="shared" si="5"/>
        <v>33958</v>
      </c>
      <c r="V15" s="8"/>
      <c r="W15" s="4"/>
    </row>
    <row r="16" spans="1:23" ht="17.25">
      <c r="A16" s="25" t="s">
        <v>53</v>
      </c>
      <c r="B16" s="26" t="s">
        <v>54</v>
      </c>
      <c r="C16" s="22">
        <f>C17+C18</f>
        <v>166983.2</v>
      </c>
      <c r="D16" s="22">
        <f>D18+D17</f>
        <v>166983.2</v>
      </c>
      <c r="E16" s="22">
        <f>E18+E17</f>
        <v>3176.6</v>
      </c>
      <c r="F16" s="22">
        <f>F18+F17</f>
        <v>3282.6</v>
      </c>
      <c r="G16" s="22">
        <f>G18+G17</f>
        <v>6097.9</v>
      </c>
      <c r="H16" s="22">
        <f>H18+H17</f>
        <v>12557.1</v>
      </c>
      <c r="I16" s="22">
        <f>I18+I17</f>
        <v>3229.6</v>
      </c>
      <c r="J16" s="22">
        <f>J18+J17</f>
        <v>3229.6</v>
      </c>
      <c r="K16" s="22">
        <f>K18+K17</f>
        <v>5229.6</v>
      </c>
      <c r="L16" s="22">
        <f>L18+L17</f>
        <v>11688.8</v>
      </c>
      <c r="M16" s="22">
        <f>M18+M17</f>
        <v>13079.6</v>
      </c>
      <c r="N16" s="22">
        <f>N18+N17</f>
        <v>21713.6</v>
      </c>
      <c r="O16" s="22">
        <f>O18+O17</f>
        <v>28210.7</v>
      </c>
      <c r="P16" s="22">
        <f>P18+P17</f>
        <v>0</v>
      </c>
      <c r="Q16" s="22">
        <f>Q18+Q17</f>
        <v>63003.9</v>
      </c>
      <c r="R16" s="22">
        <f>R18+R17</f>
        <v>3228.6</v>
      </c>
      <c r="S16" s="22">
        <f>S18+S17</f>
        <v>3226.6</v>
      </c>
      <c r="T16" s="22">
        <f>T18+T17</f>
        <v>73278.2</v>
      </c>
      <c r="U16" s="22">
        <f>U18+U17</f>
        <v>79733.4</v>
      </c>
      <c r="V16" s="8"/>
      <c r="W16" s="4"/>
    </row>
    <row r="17" spans="1:23" ht="31.5">
      <c r="A17" s="25" t="s">
        <v>51</v>
      </c>
      <c r="B17" s="26"/>
      <c r="C17" s="23">
        <f aca="true" t="shared" si="6" ref="C17:C18">D17</f>
        <v>43775.8</v>
      </c>
      <c r="D17" s="23">
        <f aca="true" t="shared" si="7" ref="D17:D18">H17+L17+Q17+U17</f>
        <v>43775.8</v>
      </c>
      <c r="E17" s="23">
        <v>1138.6</v>
      </c>
      <c r="F17" s="23">
        <v>1192.6</v>
      </c>
      <c r="G17" s="23">
        <v>1165.6</v>
      </c>
      <c r="H17" s="23">
        <f aca="true" t="shared" si="8" ref="H17:H18">E17+F17+G17</f>
        <v>3496.8</v>
      </c>
      <c r="I17" s="23">
        <v>1165.6</v>
      </c>
      <c r="J17" s="23">
        <v>1165.6</v>
      </c>
      <c r="K17" s="23">
        <v>1165.6</v>
      </c>
      <c r="L17" s="23">
        <f aca="true" t="shared" si="9" ref="L17:L18">I17+J17+K17</f>
        <v>3496.8</v>
      </c>
      <c r="M17" s="23">
        <v>9015.6</v>
      </c>
      <c r="N17" s="23">
        <v>16649.6</v>
      </c>
      <c r="O17" s="23">
        <v>7615.6</v>
      </c>
      <c r="P17" s="23"/>
      <c r="Q17" s="23">
        <f aca="true" t="shared" si="10" ref="Q17:Q18">M17+N17+O17</f>
        <v>33280.8</v>
      </c>
      <c r="R17" s="23">
        <v>1165.6</v>
      </c>
      <c r="S17" s="23">
        <v>1165.6</v>
      </c>
      <c r="T17" s="23">
        <v>1170.2</v>
      </c>
      <c r="U17" s="23">
        <f aca="true" t="shared" si="11" ref="U17:U18">R17+S17+T17</f>
        <v>3501.4</v>
      </c>
      <c r="V17" s="8"/>
      <c r="W17" s="4"/>
    </row>
    <row r="18" spans="1:23" ht="45.75">
      <c r="A18" s="25" t="s">
        <v>52</v>
      </c>
      <c r="B18" s="26"/>
      <c r="C18" s="23">
        <f t="shared" si="6"/>
        <v>123207.4</v>
      </c>
      <c r="D18" s="23">
        <f t="shared" si="7"/>
        <v>123207.4</v>
      </c>
      <c r="E18" s="27">
        <v>2038</v>
      </c>
      <c r="F18" s="27">
        <v>2090</v>
      </c>
      <c r="G18" s="27">
        <v>4932.3</v>
      </c>
      <c r="H18" s="23">
        <f t="shared" si="8"/>
        <v>9060.3</v>
      </c>
      <c r="I18" s="23">
        <v>2064</v>
      </c>
      <c r="J18" s="23">
        <v>2064</v>
      </c>
      <c r="K18" s="23">
        <v>4064</v>
      </c>
      <c r="L18" s="23">
        <f t="shared" si="9"/>
        <v>8192</v>
      </c>
      <c r="M18" s="23">
        <v>4064</v>
      </c>
      <c r="N18" s="23">
        <v>5064</v>
      </c>
      <c r="O18" s="23">
        <v>20595.1</v>
      </c>
      <c r="P18" s="23"/>
      <c r="Q18" s="23">
        <f t="shared" si="10"/>
        <v>29723.1</v>
      </c>
      <c r="R18" s="23">
        <v>2063</v>
      </c>
      <c r="S18" s="23">
        <v>2061</v>
      </c>
      <c r="T18" s="23">
        <v>72108</v>
      </c>
      <c r="U18" s="23">
        <f t="shared" si="11"/>
        <v>76232</v>
      </c>
      <c r="V18" s="8"/>
      <c r="W18" s="4"/>
    </row>
    <row r="19" spans="1:23" ht="31.5">
      <c r="A19" s="28" t="s">
        <v>55</v>
      </c>
      <c r="B19" s="19" t="s">
        <v>56</v>
      </c>
      <c r="C19" s="22">
        <f>C21+C23+C25+C27+C31+C29</f>
        <v>258809.2</v>
      </c>
      <c r="D19" s="22">
        <f>D21+D23+D25+D27+D31+D29</f>
        <v>258809.2</v>
      </c>
      <c r="E19" s="22">
        <f>E21+E23+E25+E27+E31+E29</f>
        <v>3782.1</v>
      </c>
      <c r="F19" s="22">
        <f>F21+F23+F25+F27+F31+F29</f>
        <v>8398.9</v>
      </c>
      <c r="G19" s="22">
        <f>G21+G23+G25+G27+G31+G29</f>
        <v>12000</v>
      </c>
      <c r="H19" s="22">
        <f>H21+H23+H25+H27+H31+H29</f>
        <v>24181</v>
      </c>
      <c r="I19" s="22">
        <f>I21+I23+I25+I27+I31+I29</f>
        <v>14484.1</v>
      </c>
      <c r="J19" s="22">
        <f>J21+J23+J25+J27+J31+J29</f>
        <v>14000</v>
      </c>
      <c r="K19" s="22">
        <f>K21+K23+K25+K27+K31+K29</f>
        <v>17000</v>
      </c>
      <c r="L19" s="22">
        <f>L21+L23+L25+L27+L31+L29</f>
        <v>45484.1</v>
      </c>
      <c r="M19" s="22">
        <f>M21+M23+M25+M27+M31+M29</f>
        <v>18103</v>
      </c>
      <c r="N19" s="22">
        <f>N21+N23+N25+N27+N31+N29</f>
        <v>27000</v>
      </c>
      <c r="O19" s="22">
        <f>O21+O23+O25+O27+O31+O29</f>
        <v>23000</v>
      </c>
      <c r="P19" s="22">
        <f>P21+P23+P25+P27+P31+P29</f>
        <v>0</v>
      </c>
      <c r="Q19" s="22">
        <f>Q21+Q23+Q25+Q27+Q31+Q29</f>
        <v>68103</v>
      </c>
      <c r="R19" s="22">
        <f>R21+R23+R25+R27+R31+R29</f>
        <v>20103</v>
      </c>
      <c r="S19" s="22">
        <f>S21+S23+S25+S27+S31+S29</f>
        <v>20000</v>
      </c>
      <c r="T19" s="22">
        <f>T21+T23+T25+T27+T31+T29</f>
        <v>80938.1</v>
      </c>
      <c r="U19" s="22">
        <f>U21+U23+U25+U27+U31+U29</f>
        <v>121041.1</v>
      </c>
      <c r="V19" s="8"/>
      <c r="W19" s="4"/>
    </row>
    <row r="20" spans="1:23" ht="17.25">
      <c r="A20" s="21" t="s">
        <v>48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57</v>
      </c>
      <c r="B21" s="26" t="s">
        <v>58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51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59</v>
      </c>
      <c r="B23" s="26" t="s">
        <v>60</v>
      </c>
      <c r="C23" s="22">
        <f>C24</f>
        <v>68825.8</v>
      </c>
      <c r="D23" s="22">
        <f>D24</f>
        <v>68825.8</v>
      </c>
      <c r="E23" s="22">
        <f>E24</f>
        <v>1832.2</v>
      </c>
      <c r="F23" s="22">
        <f>F24</f>
        <v>6081.1</v>
      </c>
      <c r="G23" s="22">
        <f>G24</f>
        <v>8000</v>
      </c>
      <c r="H23" s="22">
        <f>H24</f>
        <v>15913.3</v>
      </c>
      <c r="I23" s="22">
        <f>I24</f>
        <v>4000</v>
      </c>
      <c r="J23" s="22">
        <f>J24</f>
        <v>4000</v>
      </c>
      <c r="K23" s="22">
        <f>K24</f>
        <v>7000</v>
      </c>
      <c r="L23" s="22">
        <f>L24</f>
        <v>15000</v>
      </c>
      <c r="M23" s="22">
        <f>M24</f>
        <v>8000</v>
      </c>
      <c r="N23" s="22">
        <f>N24</f>
        <v>7000</v>
      </c>
      <c r="O23" s="22">
        <f>O24</f>
        <v>13000</v>
      </c>
      <c r="P23" s="22">
        <f>P24</f>
        <v>0</v>
      </c>
      <c r="Q23" s="22">
        <f>Q24</f>
        <v>28000</v>
      </c>
      <c r="R23" s="22">
        <f>R24</f>
        <v>3000</v>
      </c>
      <c r="S23" s="22">
        <f>S24</f>
        <v>3000</v>
      </c>
      <c r="T23" s="22">
        <f>T24</f>
        <v>3912.5</v>
      </c>
      <c r="U23" s="22">
        <f>U24</f>
        <v>9912.5</v>
      </c>
      <c r="V23" s="8"/>
      <c r="W23" s="4"/>
    </row>
    <row r="24" spans="1:23" ht="27.75">
      <c r="A24" s="25" t="s">
        <v>51</v>
      </c>
      <c r="B24" s="26"/>
      <c r="C24" s="23">
        <f>D24</f>
        <v>68825.8</v>
      </c>
      <c r="D24" s="23">
        <f>H24+L24+Q24+U24</f>
        <v>68825.8</v>
      </c>
      <c r="E24" s="23">
        <v>1832.2</v>
      </c>
      <c r="F24" s="23">
        <v>6081.1</v>
      </c>
      <c r="G24" s="23">
        <v>8000</v>
      </c>
      <c r="H24" s="23">
        <f>E24+F24+G24</f>
        <v>15913.3</v>
      </c>
      <c r="I24" s="23">
        <v>4000</v>
      </c>
      <c r="J24" s="23">
        <v>4000</v>
      </c>
      <c r="K24" s="23">
        <v>7000</v>
      </c>
      <c r="L24" s="23">
        <f>I24+J24+K24</f>
        <v>15000</v>
      </c>
      <c r="M24" s="23">
        <v>8000</v>
      </c>
      <c r="N24" s="23">
        <v>7000</v>
      </c>
      <c r="O24" s="23">
        <v>13000</v>
      </c>
      <c r="P24" s="23"/>
      <c r="Q24" s="23">
        <f>M24+N24+O24</f>
        <v>28000</v>
      </c>
      <c r="R24" s="23">
        <v>3000</v>
      </c>
      <c r="S24" s="23">
        <v>3000</v>
      </c>
      <c r="T24" s="23">
        <v>3912.5</v>
      </c>
      <c r="U24" s="23">
        <f>R24+S24+T24</f>
        <v>9912.5</v>
      </c>
      <c r="V24" s="8"/>
      <c r="W24" s="4"/>
    </row>
    <row r="25" spans="1:23" ht="73.5">
      <c r="A25" s="25" t="s">
        <v>61</v>
      </c>
      <c r="B25" s="26" t="s">
        <v>62</v>
      </c>
      <c r="C25" s="22">
        <f>C26</f>
        <v>381.1</v>
      </c>
      <c r="D25" s="22">
        <f>D26</f>
        <v>381.1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381.1</v>
      </c>
      <c r="J25" s="22">
        <f>J26</f>
        <v>0</v>
      </c>
      <c r="K25" s="22">
        <f>K26</f>
        <v>0</v>
      </c>
      <c r="L25" s="22">
        <f>L26</f>
        <v>381.1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51</v>
      </c>
      <c r="B26" s="26"/>
      <c r="C26" s="23">
        <f>D26</f>
        <v>381.1</v>
      </c>
      <c r="D26" s="23">
        <f>H26+L26+Q26+U26</f>
        <v>381.1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381.1</v>
      </c>
      <c r="J26" s="23">
        <v>0</v>
      </c>
      <c r="K26" s="23">
        <v>0</v>
      </c>
      <c r="L26" s="23">
        <f>I26+J26+K26</f>
        <v>381.1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63</v>
      </c>
      <c r="B27" s="26" t="s">
        <v>64</v>
      </c>
      <c r="C27" s="22">
        <f>C28</f>
        <v>1.2</v>
      </c>
      <c r="D27" s="22">
        <f>D28</f>
        <v>1.2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1.2</v>
      </c>
      <c r="U27" s="22">
        <f>U28</f>
        <v>1.2</v>
      </c>
      <c r="V27" s="8"/>
      <c r="W27" s="4"/>
    </row>
    <row r="28" spans="1:23" ht="31.5">
      <c r="A28" s="25" t="s">
        <v>51</v>
      </c>
      <c r="B28" s="26"/>
      <c r="C28" s="23">
        <f>D28</f>
        <v>1.2</v>
      </c>
      <c r="D28" s="23">
        <f>H28+L28+Q28+U28</f>
        <v>1.2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1.2</v>
      </c>
      <c r="U28" s="23">
        <f>R28+S28+T28</f>
        <v>1.2</v>
      </c>
      <c r="V28" s="8"/>
      <c r="W28" s="4"/>
    </row>
    <row r="29" spans="1:23" ht="31.5">
      <c r="A29" s="25" t="s">
        <v>65</v>
      </c>
      <c r="B29" s="26" t="s">
        <v>66</v>
      </c>
      <c r="C29" s="22">
        <f>C30</f>
        <v>491.2</v>
      </c>
      <c r="D29" s="22">
        <f>D30</f>
        <v>491.2</v>
      </c>
      <c r="E29" s="22">
        <f>E30</f>
        <v>83.2</v>
      </c>
      <c r="F29" s="22">
        <f>F30</f>
        <v>99</v>
      </c>
      <c r="G29" s="22">
        <f>G30</f>
        <v>0</v>
      </c>
      <c r="H29" s="22">
        <f>H30</f>
        <v>182.2</v>
      </c>
      <c r="I29" s="22">
        <f>I30</f>
        <v>103</v>
      </c>
      <c r="J29" s="22">
        <f>J30</f>
        <v>0</v>
      </c>
      <c r="K29" s="22">
        <f>K30</f>
        <v>0</v>
      </c>
      <c r="L29" s="22">
        <f>L30</f>
        <v>103</v>
      </c>
      <c r="M29" s="22">
        <f>M30</f>
        <v>103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103</v>
      </c>
      <c r="R29" s="22">
        <f>R30</f>
        <v>103</v>
      </c>
      <c r="S29" s="22">
        <f>S30</f>
        <v>0</v>
      </c>
      <c r="T29" s="22">
        <f>T30</f>
        <v>0</v>
      </c>
      <c r="U29" s="22">
        <f>U30</f>
        <v>103</v>
      </c>
      <c r="V29" s="8"/>
      <c r="W29" s="4"/>
    </row>
    <row r="30" spans="1:23" ht="27.75">
      <c r="A30" s="25" t="s">
        <v>51</v>
      </c>
      <c r="B30" s="26"/>
      <c r="C30" s="23">
        <f>D30</f>
        <v>491.2</v>
      </c>
      <c r="D30" s="23">
        <f>H30+L30+Q30+U30</f>
        <v>491.2</v>
      </c>
      <c r="E30" s="23">
        <v>83.2</v>
      </c>
      <c r="F30" s="23">
        <v>99</v>
      </c>
      <c r="G30" s="23">
        <v>0</v>
      </c>
      <c r="H30" s="23">
        <f>E30+F30+G30</f>
        <v>182.2</v>
      </c>
      <c r="I30" s="23">
        <v>103</v>
      </c>
      <c r="J30" s="23">
        <v>0</v>
      </c>
      <c r="K30" s="23">
        <v>0</v>
      </c>
      <c r="L30" s="23">
        <f>I30+J30+K30</f>
        <v>103</v>
      </c>
      <c r="M30" s="23">
        <v>103</v>
      </c>
      <c r="N30" s="23">
        <v>0</v>
      </c>
      <c r="O30" s="23">
        <v>0</v>
      </c>
      <c r="P30" s="23">
        <f>P32</f>
        <v>0</v>
      </c>
      <c r="Q30" s="23">
        <f>M30+N30+O30</f>
        <v>103</v>
      </c>
      <c r="R30" s="23">
        <v>103</v>
      </c>
      <c r="S30" s="23">
        <v>0</v>
      </c>
      <c r="T30" s="23">
        <v>0</v>
      </c>
      <c r="U30" s="23">
        <f>R30+S30+T30</f>
        <v>103</v>
      </c>
      <c r="V30" s="8"/>
      <c r="W30" s="4"/>
    </row>
    <row r="31" spans="1:23" ht="17.25">
      <c r="A31" s="25" t="s">
        <v>67</v>
      </c>
      <c r="B31" s="26" t="s">
        <v>68</v>
      </c>
      <c r="C31" s="22">
        <f>C32</f>
        <v>189109.9</v>
      </c>
      <c r="D31" s="22">
        <f>D32</f>
        <v>189109.9</v>
      </c>
      <c r="E31" s="22">
        <f>E32</f>
        <v>1866.7</v>
      </c>
      <c r="F31" s="22">
        <f>F32</f>
        <v>2218.8</v>
      </c>
      <c r="G31" s="22">
        <f>G32</f>
        <v>4000</v>
      </c>
      <c r="H31" s="22">
        <f>H32</f>
        <v>8085.5</v>
      </c>
      <c r="I31" s="22">
        <f>I32</f>
        <v>10000</v>
      </c>
      <c r="J31" s="22">
        <f>J32</f>
        <v>10000</v>
      </c>
      <c r="K31" s="22">
        <f>K32</f>
        <v>10000</v>
      </c>
      <c r="L31" s="22">
        <f>L32</f>
        <v>30000</v>
      </c>
      <c r="M31" s="22">
        <f>M32</f>
        <v>10000</v>
      </c>
      <c r="N31" s="22">
        <f>N32</f>
        <v>20000</v>
      </c>
      <c r="O31" s="22">
        <f>O32</f>
        <v>10000</v>
      </c>
      <c r="P31" s="22">
        <f>P32</f>
        <v>0</v>
      </c>
      <c r="Q31" s="22">
        <f>Q32</f>
        <v>40000</v>
      </c>
      <c r="R31" s="22">
        <f>R32</f>
        <v>17000</v>
      </c>
      <c r="S31" s="22">
        <f>S32</f>
        <v>17000</v>
      </c>
      <c r="T31" s="22">
        <f>T32</f>
        <v>77024.4</v>
      </c>
      <c r="U31" s="22">
        <f>U32</f>
        <v>111024.4</v>
      </c>
      <c r="V31" s="8"/>
      <c r="W31" s="4"/>
    </row>
    <row r="32" spans="1:23" ht="27.75">
      <c r="A32" s="25" t="s">
        <v>51</v>
      </c>
      <c r="B32" s="26"/>
      <c r="C32" s="23">
        <f>D32</f>
        <v>189109.9</v>
      </c>
      <c r="D32" s="23">
        <f>H32+L32+Q32+U32</f>
        <v>189109.9</v>
      </c>
      <c r="E32" s="23">
        <v>1866.7</v>
      </c>
      <c r="F32" s="23">
        <v>2218.8</v>
      </c>
      <c r="G32" s="23">
        <v>4000</v>
      </c>
      <c r="H32" s="23">
        <f>E32+F32+G32</f>
        <v>8085.5</v>
      </c>
      <c r="I32" s="23">
        <v>10000</v>
      </c>
      <c r="J32" s="23">
        <v>10000</v>
      </c>
      <c r="K32" s="23">
        <v>10000</v>
      </c>
      <c r="L32" s="23">
        <f>I32+J32+K32</f>
        <v>30000</v>
      </c>
      <c r="M32" s="29">
        <v>10000</v>
      </c>
      <c r="N32" s="23">
        <v>20000</v>
      </c>
      <c r="O32" s="23">
        <v>10000</v>
      </c>
      <c r="P32" s="23"/>
      <c r="Q32" s="23">
        <f>M32+N32+O32</f>
        <v>40000</v>
      </c>
      <c r="R32" s="23">
        <v>17000</v>
      </c>
      <c r="S32" s="23">
        <v>17000</v>
      </c>
      <c r="T32" s="23">
        <v>77024.4</v>
      </c>
      <c r="U32" s="23">
        <f>R32+S32+T32</f>
        <v>111024.4</v>
      </c>
      <c r="V32" s="8"/>
      <c r="W32" s="4"/>
    </row>
    <row r="33" spans="1:23" ht="31.5">
      <c r="A33" s="28" t="s">
        <v>69</v>
      </c>
      <c r="B33" s="19" t="s">
        <v>70</v>
      </c>
      <c r="C33" s="22">
        <f>C11-C19</f>
        <v>-8109.00000000003</v>
      </c>
      <c r="D33" s="22">
        <f>D11-D19</f>
        <v>-8109.00000000003</v>
      </c>
      <c r="E33" s="22">
        <f>E11-E19</f>
        <v>2629.8</v>
      </c>
      <c r="F33" s="22">
        <f>F11-F19</f>
        <v>667.799999999999</v>
      </c>
      <c r="G33" s="22">
        <f>G11-G19</f>
        <v>-1798.5</v>
      </c>
      <c r="H33" s="22">
        <f>H11-H19</f>
        <v>1499.1</v>
      </c>
      <c r="I33" s="22">
        <f>I11-I19</f>
        <v>-4860.5</v>
      </c>
      <c r="J33" s="22">
        <f>J11-J19</f>
        <v>-7576.4</v>
      </c>
      <c r="K33" s="22">
        <f>K11-K19</f>
        <v>-7325.4</v>
      </c>
      <c r="L33" s="22">
        <f>L11-L19</f>
        <v>-19762.3</v>
      </c>
      <c r="M33" s="22">
        <f>M11-M19</f>
        <v>1921.6</v>
      </c>
      <c r="N33" s="22">
        <f>N11-N19</f>
        <v>-1321.4</v>
      </c>
      <c r="O33" s="22">
        <f>O11-O19</f>
        <v>9556.7</v>
      </c>
      <c r="P33" s="22">
        <f>P11-P19</f>
        <v>0</v>
      </c>
      <c r="Q33" s="22">
        <f>Q11-Q19</f>
        <v>10156.9</v>
      </c>
      <c r="R33" s="22">
        <f>R11-R19</f>
        <v>-6248.4</v>
      </c>
      <c r="S33" s="22">
        <f>S11-S19</f>
        <v>-2426.4</v>
      </c>
      <c r="T33" s="22">
        <f>T11-T19</f>
        <v>8672.10000000001</v>
      </c>
      <c r="U33" s="22">
        <f>U11-U19</f>
        <v>-2.69999999999709</v>
      </c>
      <c r="V33" s="8"/>
      <c r="W33" s="4"/>
    </row>
    <row r="34" spans="1:23" ht="45.75">
      <c r="A34" s="28" t="s">
        <v>71</v>
      </c>
      <c r="B34" s="19" t="s">
        <v>72</v>
      </c>
      <c r="C34" s="22">
        <f>-C33</f>
        <v>8109.00000000003</v>
      </c>
      <c r="D34" s="22">
        <f>-D33</f>
        <v>8109.00000000003</v>
      </c>
      <c r="E34" s="22">
        <f>-E33</f>
        <v>-2629.8</v>
      </c>
      <c r="F34" s="22">
        <f>-F33</f>
        <v>-667.799999999999</v>
      </c>
      <c r="G34" s="22">
        <f>-G33</f>
        <v>1798.5</v>
      </c>
      <c r="H34" s="22">
        <f>-H33</f>
        <v>-1499.1</v>
      </c>
      <c r="I34" s="22">
        <f>-I33</f>
        <v>4860.5</v>
      </c>
      <c r="J34" s="22">
        <f>-J33</f>
        <v>7576.4</v>
      </c>
      <c r="K34" s="22">
        <f>-K33</f>
        <v>7325.4</v>
      </c>
      <c r="L34" s="22">
        <f>-L33</f>
        <v>19762.3</v>
      </c>
      <c r="M34" s="22">
        <f>-M33</f>
        <v>-1921.6</v>
      </c>
      <c r="N34" s="22">
        <f>-N33</f>
        <v>1321.4</v>
      </c>
      <c r="O34" s="22">
        <f>-O33</f>
        <v>-9556.7</v>
      </c>
      <c r="P34" s="22">
        <f>-P33</f>
        <v>0</v>
      </c>
      <c r="Q34" s="22">
        <f>-Q33</f>
        <v>-10156.9</v>
      </c>
      <c r="R34" s="22">
        <f>-R33</f>
        <v>6248.4</v>
      </c>
      <c r="S34" s="22">
        <f>-S33</f>
        <v>2426.4</v>
      </c>
      <c r="T34" s="22">
        <f>-T33</f>
        <v>-8672.10000000001</v>
      </c>
      <c r="U34" s="22">
        <f>-U33</f>
        <v>2.69999999999709</v>
      </c>
      <c r="V34" s="8"/>
      <c r="W34" s="4"/>
    </row>
    <row r="35" spans="1:23" ht="31.5">
      <c r="A35" s="25" t="s">
        <v>51</v>
      </c>
      <c r="B35" s="19"/>
      <c r="C35" s="23">
        <f>-(C14+C17-(C22+C24+C26+C28+C32+C30))</f>
        <v>198111.4</v>
      </c>
      <c r="D35" s="23">
        <f>-(D14+D17-(D22+D24+D26+D28+D32+D30))</f>
        <v>198111.4</v>
      </c>
      <c r="E35" s="23">
        <f>-(E14+E17-(E22+E24+E26+E28+E32+E30))</f>
        <v>1611.6</v>
      </c>
      <c r="F35" s="23">
        <f>-(F14+F17-(F22+F24+F26+F28+F32+F30))</f>
        <v>5808.8</v>
      </c>
      <c r="G35" s="23">
        <f>-(G14+G17-(G22+G24+G26+G28+G32+G30))</f>
        <v>9323.8</v>
      </c>
      <c r="H35" s="23">
        <f>-(H14+H17-(H22+H24+H26+H28+H32+H30))</f>
        <v>16744.2</v>
      </c>
      <c r="I35" s="23">
        <f>-(I14+I17-(I22+I24+I26+I28+I32+I30))</f>
        <v>12563.5</v>
      </c>
      <c r="J35" s="23">
        <f>-(J14+J17-(J22+J24+J26+J28+J32+J30))</f>
        <v>12079.4</v>
      </c>
      <c r="K35" s="23">
        <f>-(K14+K17-(K22+K24+K26+K28+K32+K30))</f>
        <v>14528.4</v>
      </c>
      <c r="L35" s="23">
        <f>-(L14+L17-(L22+L24+L26+L28+L32+L30))</f>
        <v>39171.3</v>
      </c>
      <c r="M35" s="23">
        <f>-(M14+M17-(M22+M24+M26+M28+M32+M30))</f>
        <v>8331.4</v>
      </c>
      <c r="N35" s="23">
        <f>-(N14+N17-(N22+N24+N26+N28+N32+N30))</f>
        <v>9594.4</v>
      </c>
      <c r="O35" s="23">
        <f>-(O14+O17-(O22+O24+O26+O28+O32+O30))</f>
        <v>14077.4</v>
      </c>
      <c r="P35" s="23">
        <f>-(P14+P17-(P22+P24+P26+P28+P32))</f>
        <v>0</v>
      </c>
      <c r="Q35" s="23">
        <f>-(Q14+Q17-(Q22+Q24+Q26+Q28+Q32+Q30))</f>
        <v>32003.2</v>
      </c>
      <c r="R35" s="23">
        <f>-(R14+R17-(R22+R24+R26+R28+R32+R30))</f>
        <v>17969.4</v>
      </c>
      <c r="S35" s="23">
        <f>-(S14+S17-(S22+S24+S26+S28+S32+S30))</f>
        <v>17370.4</v>
      </c>
      <c r="T35" s="23">
        <f>-(T14+T17-(T22+T24+T26+T28+T32+T30))</f>
        <v>74852.9</v>
      </c>
      <c r="U35" s="23">
        <f>-(U14+U17-(U22+U24+U26+U28+U32+U30))</f>
        <v>110192.7</v>
      </c>
      <c r="V35" s="8"/>
      <c r="W35" s="4"/>
    </row>
    <row r="36" spans="1:23" ht="45.75">
      <c r="A36" s="25" t="s">
        <v>52</v>
      </c>
      <c r="B36" s="19"/>
      <c r="C36" s="23">
        <f>-(C15+C18-(0))</f>
        <v>-190002.4</v>
      </c>
      <c r="D36" s="23">
        <f>-(D15+D18-(0))</f>
        <v>-190002.4</v>
      </c>
      <c r="E36" s="23">
        <f>-(E15+E18-(0))</f>
        <v>-4241.4</v>
      </c>
      <c r="F36" s="23">
        <f>-(F15+F18-(0))</f>
        <v>-6476.6</v>
      </c>
      <c r="G36" s="23">
        <f>-(G15+G18-(0))</f>
        <v>-7525.3</v>
      </c>
      <c r="H36" s="23">
        <f>-(H15+H18-(0))</f>
        <v>-18243.3</v>
      </c>
      <c r="I36" s="23">
        <f>-(I15+I18-(0))</f>
        <v>-7703</v>
      </c>
      <c r="J36" s="23">
        <f>-(J15+J18-(0))</f>
        <v>-4503</v>
      </c>
      <c r="K36" s="23">
        <f>-(K15+K18-(0))</f>
        <v>-7203</v>
      </c>
      <c r="L36" s="23">
        <f>-(L15+L18-(0))</f>
        <v>-19409</v>
      </c>
      <c r="M36" s="23">
        <f>-(M15+M18-(0))</f>
        <v>-10253</v>
      </c>
      <c r="N36" s="23">
        <f>-(N15+N18-(0))</f>
        <v>-8273</v>
      </c>
      <c r="O36" s="23">
        <f>-(O15+O18-(0))</f>
        <v>-23634.1</v>
      </c>
      <c r="P36" s="23">
        <f>-(P15+P18-(0))</f>
        <v>0</v>
      </c>
      <c r="Q36" s="23">
        <f>-(Q15+Q18-(0))</f>
        <v>-42160.1</v>
      </c>
      <c r="R36" s="23">
        <f>-(R15+R18-(0))</f>
        <v>-11721</v>
      </c>
      <c r="S36" s="23">
        <f>-(S15+S18-(0))</f>
        <v>-14944</v>
      </c>
      <c r="T36" s="23">
        <f>-(T15+T18-(0))</f>
        <v>-83525</v>
      </c>
      <c r="U36" s="23">
        <f>-(U15+U18-(0))</f>
        <v>-110190</v>
      </c>
      <c r="V36" s="8"/>
      <c r="W36" s="4"/>
    </row>
    <row r="37" spans="1:23" ht="59.25">
      <c r="A37" s="28" t="s">
        <v>73</v>
      </c>
      <c r="B37" s="19" t="s">
        <v>74</v>
      </c>
      <c r="C37" s="22">
        <f>-C11+C41</f>
        <v>-250700.2</v>
      </c>
      <c r="D37" s="22">
        <f>-D11+D41</f>
        <v>-250700.2</v>
      </c>
      <c r="E37" s="22">
        <f>-E11+E41</f>
        <v>-6411.9</v>
      </c>
      <c r="F37" s="22">
        <f>-F11+F41</f>
        <v>-9066.7</v>
      </c>
      <c r="G37" s="22">
        <f>-G11+G41</f>
        <v>-10201.5</v>
      </c>
      <c r="H37" s="22">
        <f>-H11+H41</f>
        <v>-25680.1</v>
      </c>
      <c r="I37" s="22">
        <f>-I11+I41</f>
        <v>-9623.6</v>
      </c>
      <c r="J37" s="22">
        <f>-J11+J41</f>
        <v>-6423.6</v>
      </c>
      <c r="K37" s="22">
        <f>-K11+K41</f>
        <v>-9674.6</v>
      </c>
      <c r="L37" s="22">
        <f>-L11+L41</f>
        <v>-25721.8</v>
      </c>
      <c r="M37" s="22">
        <f>-M11+M41</f>
        <v>-20024.6</v>
      </c>
      <c r="N37" s="22">
        <f>-N11+N41</f>
        <v>-25678.6</v>
      </c>
      <c r="O37" s="22">
        <f>-O11+O41</f>
        <v>-32556.7</v>
      </c>
      <c r="P37" s="22">
        <f>-P11</f>
        <v>0</v>
      </c>
      <c r="Q37" s="22">
        <f>-Q11+Q41</f>
        <v>-78259.9</v>
      </c>
      <c r="R37" s="22">
        <f>-R11+R41</f>
        <v>-13854.6</v>
      </c>
      <c r="S37" s="22">
        <f>-S11+S41</f>
        <v>-17573.6</v>
      </c>
      <c r="T37" s="22">
        <f>-T11+T41</f>
        <v>-89610.2</v>
      </c>
      <c r="U37" s="22">
        <f>-U11+U41</f>
        <v>-121038.4</v>
      </c>
      <c r="V37" s="8"/>
      <c r="W37" s="4"/>
    </row>
    <row r="38" spans="1:23" ht="17.25">
      <c r="A38" s="21" t="s">
        <v>48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52</v>
      </c>
      <c r="B39" s="19"/>
      <c r="C39" s="23">
        <f aca="true" t="shared" si="12" ref="C39:C43">D39</f>
        <v>-190002.4</v>
      </c>
      <c r="D39" s="23">
        <f>-(D15+D18)</f>
        <v>-190002.4</v>
      </c>
      <c r="E39" s="23">
        <f>-(E15+E18)</f>
        <v>-4241.4</v>
      </c>
      <c r="F39" s="23">
        <f>-(F15+F18)</f>
        <v>-6476.6</v>
      </c>
      <c r="G39" s="23">
        <f>-(G15+G18)</f>
        <v>-7525.3</v>
      </c>
      <c r="H39" s="23">
        <f>-(H15+H18)</f>
        <v>-18243.3</v>
      </c>
      <c r="I39" s="23">
        <f>-(I15+I18)</f>
        <v>-7703</v>
      </c>
      <c r="J39" s="23">
        <f>-(J15+J18)</f>
        <v>-4503</v>
      </c>
      <c r="K39" s="23">
        <f>-(K15+K18)-2000</f>
        <v>-9203</v>
      </c>
      <c r="L39" s="23">
        <f>-(L15+L18)</f>
        <v>-19409</v>
      </c>
      <c r="M39" s="23">
        <f>-(M15+M18)</f>
        <v>-10253</v>
      </c>
      <c r="N39" s="23">
        <f>-(N15+N18)</f>
        <v>-8273</v>
      </c>
      <c r="O39" s="23">
        <f>-(O15+O18)</f>
        <v>-23634.1</v>
      </c>
      <c r="P39" s="23">
        <f>-(P15+P17)</f>
        <v>0</v>
      </c>
      <c r="Q39" s="23">
        <f>-(Q15+Q18)</f>
        <v>-42160.1</v>
      </c>
      <c r="R39" s="23">
        <f>-(R15+R18)</f>
        <v>-11721</v>
      </c>
      <c r="S39" s="23">
        <f>-(S15+S18)</f>
        <v>-14944</v>
      </c>
      <c r="T39" s="23">
        <f>-(T15+T18)</f>
        <v>-83525</v>
      </c>
      <c r="U39" s="23">
        <f>-(U15+U18)</f>
        <v>-110190</v>
      </c>
      <c r="V39" s="8"/>
      <c r="W39" s="4"/>
    </row>
    <row r="40" spans="1:23" ht="31.5">
      <c r="A40" s="25" t="s">
        <v>51</v>
      </c>
      <c r="B40" s="19"/>
      <c r="C40" s="23">
        <f t="shared" si="12"/>
        <v>-60697.8</v>
      </c>
      <c r="D40" s="23">
        <f>-(D14+D17)</f>
        <v>-60697.8</v>
      </c>
      <c r="E40" s="23">
        <f>-(E14+E17)</f>
        <v>-2170.5</v>
      </c>
      <c r="F40" s="23">
        <f>-(F14+F17)</f>
        <v>-2590.1</v>
      </c>
      <c r="G40" s="23">
        <f>-(G14+G17)</f>
        <v>-2676.2</v>
      </c>
      <c r="H40" s="23">
        <f>-(H14+H17)</f>
        <v>-7436.8</v>
      </c>
      <c r="I40" s="23">
        <f>-(I14+I17)</f>
        <v>-1920.6</v>
      </c>
      <c r="J40" s="23">
        <f>-(J14+J17)</f>
        <v>-1920.6</v>
      </c>
      <c r="K40" s="23">
        <f>-(K14+K17)</f>
        <v>-2471.6</v>
      </c>
      <c r="L40" s="23">
        <f>-(L14+L17)</f>
        <v>-6312.8</v>
      </c>
      <c r="M40" s="23">
        <f>-(M14+M17)</f>
        <v>-9771.6</v>
      </c>
      <c r="N40" s="23">
        <f>-(N14+N17)</f>
        <v>-17405.6</v>
      </c>
      <c r="O40" s="23">
        <f>-(O14+O17)</f>
        <v>-8922.6</v>
      </c>
      <c r="P40" s="23">
        <f>-(P14+P18)</f>
        <v>0</v>
      </c>
      <c r="Q40" s="23">
        <f>-(Q14+Q17)</f>
        <v>-36099.8</v>
      </c>
      <c r="R40" s="23">
        <f>-(R14+R17)</f>
        <v>-2133.6</v>
      </c>
      <c r="S40" s="23">
        <f>-(S14+S17)</f>
        <v>-2629.6</v>
      </c>
      <c r="T40" s="23">
        <f>-(T14+T17)</f>
        <v>-6085.2</v>
      </c>
      <c r="U40" s="23">
        <f>-(U14+U17)</f>
        <v>-10848.4</v>
      </c>
      <c r="V40" s="8"/>
      <c r="W40" s="4"/>
    </row>
    <row r="41" spans="1:23" ht="54.75">
      <c r="A41" s="25" t="s">
        <v>75</v>
      </c>
      <c r="B41" s="26" t="s">
        <v>76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77</v>
      </c>
      <c r="B42" s="26" t="s">
        <v>78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79</v>
      </c>
      <c r="B43" s="26" t="s">
        <v>80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81</v>
      </c>
      <c r="B44" s="19" t="s">
        <v>82</v>
      </c>
      <c r="C44" s="22">
        <f>C45+C47</f>
        <v>260009.2</v>
      </c>
      <c r="D44" s="22">
        <f>D45+D47</f>
        <v>260009.2</v>
      </c>
      <c r="E44" s="22">
        <f>E45+E47</f>
        <v>3782.1</v>
      </c>
      <c r="F44" s="22">
        <f>F45+F47</f>
        <v>8398.9</v>
      </c>
      <c r="G44" s="22">
        <f>G45+G47</f>
        <v>12000</v>
      </c>
      <c r="H44" s="22">
        <f>H45+H47</f>
        <v>24181</v>
      </c>
      <c r="I44" s="22">
        <f>I45+I47</f>
        <v>14484.1</v>
      </c>
      <c r="J44" s="22">
        <f>J45+J47</f>
        <v>14000</v>
      </c>
      <c r="K44" s="22">
        <f>K45+K47</f>
        <v>17000</v>
      </c>
      <c r="L44" s="22">
        <f>L45+L47</f>
        <v>45484.1</v>
      </c>
      <c r="M44" s="22">
        <f>M45+M47</f>
        <v>18103</v>
      </c>
      <c r="N44" s="22">
        <f>N45+N47</f>
        <v>27000</v>
      </c>
      <c r="O44" s="22">
        <f>O45+O47</f>
        <v>23000</v>
      </c>
      <c r="P44" s="22">
        <f>P45</f>
        <v>0</v>
      </c>
      <c r="Q44" s="22">
        <f>Q45+Q47</f>
        <v>68103</v>
      </c>
      <c r="R44" s="22">
        <f>R45+R47</f>
        <v>20103</v>
      </c>
      <c r="S44" s="22">
        <f>S45+S47</f>
        <v>20000</v>
      </c>
      <c r="T44" s="22">
        <f>T45+T47</f>
        <v>82138.1</v>
      </c>
      <c r="U44" s="22">
        <f>U45+U47</f>
        <v>122241.1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51</v>
      </c>
      <c r="B45" s="19"/>
      <c r="C45" s="23">
        <f>C22+C24+C26+C28+C32+C30</f>
        <v>258809.2</v>
      </c>
      <c r="D45" s="23">
        <f>D22+D24+D26+D28+D32+D30</f>
        <v>258809.2</v>
      </c>
      <c r="E45" s="23">
        <f>E22+E24+E26+E28+E32+E30</f>
        <v>3782.1</v>
      </c>
      <c r="F45" s="23">
        <f>F22+F24+F26+F28+F32+F30</f>
        <v>8398.9</v>
      </c>
      <c r="G45" s="23">
        <f>G22+G24+G26+G28+G32+G30</f>
        <v>12000</v>
      </c>
      <c r="H45" s="23">
        <f>H22+H24+H26+H28+H32+H30</f>
        <v>24181</v>
      </c>
      <c r="I45" s="23">
        <f>I22+I24+I26+I28+I32+I30</f>
        <v>14484.1</v>
      </c>
      <c r="J45" s="23">
        <f>J22+J24+J26+J28+J32+J30</f>
        <v>14000</v>
      </c>
      <c r="K45" s="23">
        <f>K22+K24+K26+K28+K32+K30</f>
        <v>17000</v>
      </c>
      <c r="L45" s="23">
        <f>L22+L24+L26+L28+L32+L30</f>
        <v>45484.1</v>
      </c>
      <c r="M45" s="23">
        <f>M22+M24+M26+M28+M32+M30</f>
        <v>18103</v>
      </c>
      <c r="N45" s="23">
        <f>N22+N24+N26+N28+N32+N30</f>
        <v>27000</v>
      </c>
      <c r="O45" s="23">
        <f>O22+O24+O26+O28+O32+O30</f>
        <v>23000</v>
      </c>
      <c r="P45" s="23">
        <f>P22+P24+P26+P28+P32+P30</f>
        <v>0</v>
      </c>
      <c r="Q45" s="23">
        <f>Q22+Q24+Q26+Q28+Q32+Q30</f>
        <v>68103</v>
      </c>
      <c r="R45" s="23">
        <f>R22+R24+R26+R28+R32+R30</f>
        <v>20103</v>
      </c>
      <c r="S45" s="23">
        <f>S22+S24+S26+S28+S32+S30</f>
        <v>20000</v>
      </c>
      <c r="T45" s="23">
        <f>T22+T24+T26+T28+T32+T30</f>
        <v>80938.1</v>
      </c>
      <c r="U45" s="23">
        <f>U22+U24+U26+U28+U32+U30</f>
        <v>121041.1</v>
      </c>
      <c r="V45" s="8"/>
      <c r="W45" s="4"/>
    </row>
    <row r="46" spans="1:23" ht="17.25">
      <c r="A46" s="21" t="s">
        <v>48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5.75">
      <c r="A47" s="21" t="s">
        <v>83</v>
      </c>
      <c r="B47" s="26" t="s">
        <v>84</v>
      </c>
      <c r="C47" s="23">
        <f>D47</f>
        <v>1200</v>
      </c>
      <c r="D47" s="22">
        <f>H47+L47+Q47+U47</f>
        <v>1200</v>
      </c>
      <c r="E47" s="27"/>
      <c r="F47" s="27"/>
      <c r="G47" s="27"/>
      <c r="H47" s="22">
        <f>E47+F47+G47</f>
        <v>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/>
      <c r="T47" s="23">
        <v>1200</v>
      </c>
      <c r="U47" s="22">
        <f>R47+S47+T47</f>
        <v>1200</v>
      </c>
      <c r="V47" s="8"/>
      <c r="W47" s="4"/>
    </row>
    <row r="48" spans="1:23" ht="101.25">
      <c r="A48" s="18" t="s">
        <v>85</v>
      </c>
      <c r="B48" s="19" t="s">
        <v>86</v>
      </c>
      <c r="C48" s="23">
        <f>-C33</f>
        <v>8109.00000000003</v>
      </c>
      <c r="D48" s="23">
        <f>-D33</f>
        <v>8109.00000000003</v>
      </c>
      <c r="E48" s="23">
        <f>-E33</f>
        <v>-2629.8</v>
      </c>
      <c r="F48" s="23">
        <f>-F33</f>
        <v>-667.799999999999</v>
      </c>
      <c r="G48" s="23">
        <f>-G33</f>
        <v>1798.5</v>
      </c>
      <c r="H48" s="23">
        <f>-H33</f>
        <v>-1499.1</v>
      </c>
      <c r="I48" s="23">
        <f>-I33</f>
        <v>4860.5</v>
      </c>
      <c r="J48" s="23">
        <f>-J33</f>
        <v>7576.4</v>
      </c>
      <c r="K48" s="23">
        <f>-K33</f>
        <v>7325.4</v>
      </c>
      <c r="L48" s="23">
        <f>-L33</f>
        <v>19762.3</v>
      </c>
      <c r="M48" s="23">
        <f>-M33</f>
        <v>-1921.6</v>
      </c>
      <c r="N48" s="23">
        <f>-N33</f>
        <v>1321.4</v>
      </c>
      <c r="O48" s="23">
        <f>-O33</f>
        <v>-9556.7</v>
      </c>
      <c r="P48" s="23">
        <f>-P33</f>
        <v>0</v>
      </c>
      <c r="Q48" s="23">
        <f>-Q33</f>
        <v>-10156.9</v>
      </c>
      <c r="R48" s="23">
        <f>-R33</f>
        <v>6248.4</v>
      </c>
      <c r="S48" s="23">
        <f>-S33</f>
        <v>2426.4</v>
      </c>
      <c r="T48" s="23">
        <f>-T33</f>
        <v>-8672.10000000001</v>
      </c>
      <c r="U48" s="23">
        <f>-U33</f>
        <v>2.69999999999709</v>
      </c>
      <c r="V48" s="8"/>
      <c r="W48" s="4"/>
    </row>
    <row r="49" spans="1:23" ht="78.75">
      <c r="A49" s="35" t="s">
        <v>87</v>
      </c>
      <c r="B49" s="19" t="s">
        <v>88</v>
      </c>
      <c r="C49" s="23"/>
      <c r="D49" s="22"/>
      <c r="E49" s="23">
        <v>11283.3</v>
      </c>
      <c r="F49" s="23">
        <f>E50</f>
        <v>13913.1</v>
      </c>
      <c r="G49" s="23">
        <f>F50</f>
        <v>14580.9</v>
      </c>
      <c r="H49" s="23">
        <f>E49</f>
        <v>11283.3</v>
      </c>
      <c r="I49" s="23">
        <f>G50</f>
        <v>12782.4</v>
      </c>
      <c r="J49" s="23">
        <f>I50</f>
        <v>7921.89999999999</v>
      </c>
      <c r="K49" s="23">
        <f>J50</f>
        <v>345.499999999993</v>
      </c>
      <c r="L49" s="23">
        <f>I49</f>
        <v>12782.4</v>
      </c>
      <c r="M49" s="23">
        <f>K50</f>
        <v>-6979.90000000001</v>
      </c>
      <c r="N49" s="23">
        <f>M50</f>
        <v>-5058.30000000001</v>
      </c>
      <c r="O49" s="23">
        <f>N50</f>
        <v>-6379.70000000001</v>
      </c>
      <c r="P49" s="23">
        <f>O50</f>
        <v>3176.99999999999</v>
      </c>
      <c r="Q49" s="23">
        <f>M49</f>
        <v>-6979.90000000001</v>
      </c>
      <c r="R49" s="23">
        <f>O50</f>
        <v>3176.99999999999</v>
      </c>
      <c r="S49" s="23">
        <f>R50</f>
        <v>-3071.40000000002</v>
      </c>
      <c r="T49" s="23">
        <f>S50</f>
        <v>-5497.80000000002</v>
      </c>
      <c r="U49" s="23">
        <f>R49</f>
        <v>3176.99999999999</v>
      </c>
      <c r="V49" s="8"/>
      <c r="W49" s="4"/>
    </row>
    <row r="50" spans="1:23" ht="87">
      <c r="A50" s="35" t="s">
        <v>89</v>
      </c>
      <c r="B50" s="19" t="s">
        <v>90</v>
      </c>
      <c r="C50" s="22"/>
      <c r="D50" s="22">
        <v>0</v>
      </c>
      <c r="E50" s="22">
        <f>E49+E11-E19-E47-E41</f>
        <v>13913.1</v>
      </c>
      <c r="F50" s="22">
        <f>F49+F11-F19-F47-F41</f>
        <v>14580.9</v>
      </c>
      <c r="G50" s="22">
        <f>G49+G11-G19-G47-G41</f>
        <v>12782.4</v>
      </c>
      <c r="H50" s="22">
        <f>H49+H11-H19-H47-H41</f>
        <v>12782.4</v>
      </c>
      <c r="I50" s="22">
        <f>I49+I11-I19-I47-I41</f>
        <v>7921.89999999999</v>
      </c>
      <c r="J50" s="22">
        <f>J49+J11-J19-J47-J41</f>
        <v>345.499999999993</v>
      </c>
      <c r="K50" s="22">
        <f>K49+K11-K19-K47-K41</f>
        <v>-6979.90000000001</v>
      </c>
      <c r="L50" s="22">
        <f>L49+L11-L19-L47-L41</f>
        <v>-6979.9</v>
      </c>
      <c r="M50" s="22">
        <f>M49+M11-M19-M47-M41</f>
        <v>-5058.30000000001</v>
      </c>
      <c r="N50" s="22">
        <f>N49+N11-N19-N47-N41</f>
        <v>-6379.70000000001</v>
      </c>
      <c r="O50" s="22">
        <f>O49+O11-O19-O47-O41</f>
        <v>3176.99999999999</v>
      </c>
      <c r="P50" s="22">
        <f>P49+P11-P19-P47</f>
        <v>3176.99999999999</v>
      </c>
      <c r="Q50" s="22">
        <f>Q49+Q11-Q19-Q47-Q41</f>
        <v>3176.99999999999</v>
      </c>
      <c r="R50" s="22">
        <f>R49+R11-R19-R47-R41</f>
        <v>-3071.40000000002</v>
      </c>
      <c r="S50" s="22">
        <f>S49+S11-S19-S47-S41</f>
        <v>-5497.80000000002</v>
      </c>
      <c r="T50" s="22">
        <f>T49+T11-T19-T47-T41</f>
        <v>1974.29999999999</v>
      </c>
      <c r="U50" s="22">
        <f>U49+U11-U19-U47-U41</f>
        <v>1974.29999999999</v>
      </c>
      <c r="V50" s="8"/>
      <c r="W50" s="4"/>
    </row>
    <row r="51" spans="1:23" ht="143.25">
      <c r="A51" s="35" t="s">
        <v>91</v>
      </c>
      <c r="B51" s="19" t="s">
        <v>92</v>
      </c>
      <c r="C51" s="23"/>
      <c r="D51" s="23">
        <f>D49-D50</f>
        <v>0</v>
      </c>
      <c r="E51" s="23">
        <f>E49-E50</f>
        <v>-2629.8</v>
      </c>
      <c r="F51" s="23">
        <f>F49-F50</f>
        <v>-667.799999999997</v>
      </c>
      <c r="G51" s="23">
        <f>G49-G50</f>
        <v>1798.5</v>
      </c>
      <c r="H51" s="23">
        <f>H49-H50</f>
        <v>-1499.1</v>
      </c>
      <c r="I51" s="23">
        <f>I49-I50</f>
        <v>4860.5</v>
      </c>
      <c r="J51" s="23">
        <f>J49-J50</f>
        <v>7576.4</v>
      </c>
      <c r="K51" s="23">
        <f>K49-K50</f>
        <v>7325.4</v>
      </c>
      <c r="L51" s="23">
        <f>L49-L50</f>
        <v>19762.3</v>
      </c>
      <c r="M51" s="23">
        <f>M49-M50</f>
        <v>-1921.6</v>
      </c>
      <c r="N51" s="23">
        <f>N49-N50</f>
        <v>1321.4</v>
      </c>
      <c r="O51" s="23">
        <f>O49-O50</f>
        <v>-9556.7</v>
      </c>
      <c r="P51" s="22">
        <f>P49-P50</f>
        <v>0</v>
      </c>
      <c r="Q51" s="23">
        <f>Q49-Q50</f>
        <v>-10156.9</v>
      </c>
      <c r="R51" s="23">
        <f>R49-R50</f>
        <v>6248.4</v>
      </c>
      <c r="S51" s="23">
        <f>S49-S50</f>
        <v>2426.4</v>
      </c>
      <c r="T51" s="23">
        <f>T49-T50</f>
        <v>-7472.10000000001</v>
      </c>
      <c r="U51" s="23">
        <f>U49-U50</f>
        <v>1202.7</v>
      </c>
      <c r="V51" s="8"/>
      <c r="W51" s="4"/>
    </row>
    <row r="52" spans="1:23" ht="59.25">
      <c r="A52" s="36" t="s">
        <v>93</v>
      </c>
      <c r="B52" s="19" t="s">
        <v>94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0.5" customHeight="1">
      <c r="A54" s="42"/>
      <c r="B54" s="43" t="s">
        <v>95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96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35.25" customHeight="1">
      <c r="A57" s="12"/>
      <c r="B57" s="49" t="s">
        <v>97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98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2023-02-07T11:20:30Z</cp:lastPrinted>
  <dcterms:created xsi:type="dcterms:W3CDTF">2021-01-28T11:31:57Z</dcterms:created>
  <dcterms:modified xsi:type="dcterms:W3CDTF">2023-02-07T11:21:01Z</dcterms:modified>
  <cp:category/>
  <cp:version/>
  <cp:contentType/>
  <cp:contentStatus/>
  <cp:revision>64</cp:revision>
</cp:coreProperties>
</file>