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<sst xmlns="http://schemas.openxmlformats.org/spreadsheetml/2006/main" count="117" uniqueCount="101">
  <si>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</si>
  <si>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января 2024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</si>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</sst>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6" width="10.281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0" width="10.421875" style="2" customWidth="1"/>
    <col min="21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289072.2</v>
      </c>
      <c r="D11" s="20">
        <f>H11+L11+Q11+U11</f>
        <v>287819.5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21183.6</v>
      </c>
      <c r="O11" s="20">
        <f>O13+O16</f>
        <v>45118.299999999996</v>
      </c>
      <c r="P11" s="20">
        <f>P13+P16</f>
        <v>0</v>
      </c>
      <c r="Q11" s="20">
        <f>Q13+Q16</f>
        <v>85497.40000000001</v>
      </c>
      <c r="R11" s="20">
        <f>R13+R16</f>
        <v>32738.8</v>
      </c>
      <c r="S11" s="20">
        <f>S13+S16</f>
        <v>30502</v>
      </c>
      <c r="T11" s="20">
        <f>T13+T16</f>
        <v>49085.8</v>
      </c>
      <c r="U11" s="20">
        <f>U13+U16</f>
        <v>112326.6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0">
      <c r="A13" s="25" t="s">
        <v>50</v>
      </c>
      <c r="B13" s="26" t="s">
        <v>51</v>
      </c>
      <c r="C13" s="22">
        <f>C14+C15</f>
        <v>79177</v>
      </c>
      <c r="D13" s="22">
        <f>D14+D15</f>
        <v>83978.2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4792.9</v>
      </c>
      <c r="O13" s="22">
        <f>O14+O15</f>
        <v>4788.7</v>
      </c>
      <c r="P13" s="22">
        <f>P14+P15</f>
        <v>0</v>
      </c>
      <c r="Q13" s="22">
        <f>Q14+Q15</f>
        <v>17363.100000000002</v>
      </c>
      <c r="R13" s="22">
        <f>R14+R15</f>
        <v>13599.5</v>
      </c>
      <c r="S13" s="22">
        <f>S14+S15</f>
        <v>12638.6</v>
      </c>
      <c r="T13" s="22">
        <f>T14+T15</f>
        <v>13189.300000000001</v>
      </c>
      <c r="U13" s="22">
        <f>U14+U15</f>
        <v>39427.4</v>
      </c>
      <c r="V13" s="8"/>
      <c r="W13" s="4"/>
    </row>
    <row r="14" spans="1:23" ht="30">
      <c r="A14" s="25" t="s">
        <v>52</v>
      </c>
      <c r="B14" s="26"/>
      <c r="C14" s="23">
        <v>13939.2</v>
      </c>
      <c r="D14" s="23">
        <f aca="true" t="shared" si="0" ref="D14:D15">H14+L14+Q14+U14</f>
        <v>14319.3</v>
      </c>
      <c r="E14" s="23">
        <v>1031.9</v>
      </c>
      <c r="F14" s="23">
        <v>1483.2</v>
      </c>
      <c r="G14" s="23">
        <v>1746.8</v>
      </c>
      <c r="H14" s="23">
        <f aca="true" t="shared" si="1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2" ref="L14:L15">I14+J14+K14</f>
        <v>3032.2</v>
      </c>
      <c r="M14" s="23">
        <v>1305.4</v>
      </c>
      <c r="N14" s="23">
        <v>911.3</v>
      </c>
      <c r="O14" s="23">
        <v>910</v>
      </c>
      <c r="P14" s="23"/>
      <c r="Q14" s="23">
        <f aca="true" t="shared" si="3" ref="Q14:Q15">M14+N14+O14</f>
        <v>3126.7</v>
      </c>
      <c r="R14" s="23">
        <v>1183.8</v>
      </c>
      <c r="S14" s="23">
        <v>1011.5</v>
      </c>
      <c r="T14" s="23">
        <v>1703.2</v>
      </c>
      <c r="U14" s="23">
        <f aca="true" t="shared" si="4" ref="U14:U15">R14+S14+T14</f>
        <v>3898.5</v>
      </c>
      <c r="V14" s="8"/>
      <c r="W14" s="4"/>
    </row>
    <row r="15" spans="1:23" ht="42.75">
      <c r="A15" s="25" t="s">
        <v>53</v>
      </c>
      <c r="B15" s="26"/>
      <c r="C15" s="23">
        <v>65237.8</v>
      </c>
      <c r="D15" s="23">
        <f t="shared" si="0"/>
        <v>69658.9</v>
      </c>
      <c r="E15" s="23">
        <v>2203.4</v>
      </c>
      <c r="F15" s="23">
        <v>-285.7</v>
      </c>
      <c r="G15" s="23">
        <v>8449.2</v>
      </c>
      <c r="H15" s="23">
        <f t="shared" si="1"/>
        <v>10366.900000000001</v>
      </c>
      <c r="I15" s="23">
        <v>6565.2</v>
      </c>
      <c r="J15" s="23">
        <v>2716.5</v>
      </c>
      <c r="K15" s="23">
        <v>245</v>
      </c>
      <c r="L15" s="23">
        <f t="shared" si="2"/>
        <v>9526.7</v>
      </c>
      <c r="M15" s="23">
        <v>6476.1</v>
      </c>
      <c r="N15" s="23">
        <v>3881.6</v>
      </c>
      <c r="O15" s="23">
        <v>3878.7</v>
      </c>
      <c r="P15" s="23"/>
      <c r="Q15" s="23">
        <f t="shared" si="3"/>
        <v>14236.400000000001</v>
      </c>
      <c r="R15" s="23">
        <v>12415.7</v>
      </c>
      <c r="S15" s="23">
        <v>11627.1</v>
      </c>
      <c r="T15" s="23">
        <v>11486.1</v>
      </c>
      <c r="U15" s="23">
        <f t="shared" si="4"/>
        <v>35528.9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209895.2</v>
      </c>
      <c r="D16" s="22">
        <f>D18+D17</f>
        <v>203841.3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16390.699999999997</v>
      </c>
      <c r="O16" s="22">
        <f>O18+O17</f>
        <v>40329.6</v>
      </c>
      <c r="P16" s="22">
        <f>P18+P17</f>
        <v>0</v>
      </c>
      <c r="Q16" s="22">
        <f>Q18+Q17</f>
        <v>68134.3</v>
      </c>
      <c r="R16" s="22">
        <f>R18+R17</f>
        <v>19139.3</v>
      </c>
      <c r="S16" s="22">
        <f>S18+S17</f>
        <v>17863.4</v>
      </c>
      <c r="T16" s="22">
        <f>T18+T17</f>
        <v>35896.5</v>
      </c>
      <c r="U16" s="22">
        <f>U18+U17</f>
        <v>72899.2</v>
      </c>
      <c r="V16" s="8"/>
      <c r="W16" s="4"/>
    </row>
    <row r="17" spans="1:23" ht="30">
      <c r="A17" s="25" t="s">
        <v>52</v>
      </c>
      <c r="B17" s="26"/>
      <c r="C17" s="23">
        <v>56794.3</v>
      </c>
      <c r="D17" s="23">
        <f aca="true" t="shared" si="5" ref="D17:D18">H17+L17+Q17+U17</f>
        <v>56440.399999999994</v>
      </c>
      <c r="E17" s="23">
        <v>1138.6</v>
      </c>
      <c r="F17" s="23">
        <v>1165.6</v>
      </c>
      <c r="G17" s="23">
        <v>1165.6</v>
      </c>
      <c r="H17" s="23">
        <f aca="true" t="shared" si="6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7" ref="L17:L18">I17+J17+K17</f>
        <v>5496.799999999999</v>
      </c>
      <c r="M17" s="23">
        <v>4324</v>
      </c>
      <c r="N17" s="23">
        <v>9959.8</v>
      </c>
      <c r="O17" s="23">
        <v>10184.5</v>
      </c>
      <c r="P17" s="23"/>
      <c r="Q17" s="23">
        <f aca="true" t="shared" si="8" ref="Q17:Q18">M17+N17+O17</f>
        <v>24468.3</v>
      </c>
      <c r="R17" s="23">
        <v>2214.6</v>
      </c>
      <c r="S17" s="23">
        <v>14774.4</v>
      </c>
      <c r="T17" s="23">
        <v>6016.5</v>
      </c>
      <c r="U17" s="23">
        <f aca="true" t="shared" si="9" ref="U17:U18">R17+S17+T17</f>
        <v>23005.5</v>
      </c>
      <c r="V17" s="8"/>
      <c r="W17" s="4"/>
    </row>
    <row r="18" spans="1:23" ht="42.75">
      <c r="A18" s="25" t="s">
        <v>53</v>
      </c>
      <c r="B18" s="26"/>
      <c r="C18" s="23">
        <v>153100.9</v>
      </c>
      <c r="D18" s="23">
        <f t="shared" si="5"/>
        <v>147400.9</v>
      </c>
      <c r="E18" s="27">
        <v>2038</v>
      </c>
      <c r="F18" s="27">
        <v>4076</v>
      </c>
      <c r="G18" s="27">
        <v>894</v>
      </c>
      <c r="H18" s="23">
        <f t="shared" si="6"/>
        <v>7008</v>
      </c>
      <c r="I18" s="23">
        <v>9227</v>
      </c>
      <c r="J18" s="23">
        <v>8475.4</v>
      </c>
      <c r="K18" s="23">
        <v>29130.8</v>
      </c>
      <c r="L18" s="23">
        <f t="shared" si="7"/>
        <v>46833.2</v>
      </c>
      <c r="M18" s="23">
        <v>7090</v>
      </c>
      <c r="N18" s="23">
        <v>6430.9</v>
      </c>
      <c r="O18" s="23">
        <v>30145.1</v>
      </c>
      <c r="P18" s="23"/>
      <c r="Q18" s="23">
        <f t="shared" si="8"/>
        <v>43666</v>
      </c>
      <c r="R18" s="23">
        <v>16924.7</v>
      </c>
      <c r="S18" s="23">
        <v>3089</v>
      </c>
      <c r="T18" s="23">
        <v>29880</v>
      </c>
      <c r="U18" s="23">
        <f t="shared" si="9"/>
        <v>49893.7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302328.39999999997</v>
      </c>
      <c r="D19" s="22">
        <f>D21+D23+D25+D27+D31+D29</f>
        <v>288734.60000000003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15069.8</v>
      </c>
      <c r="K19" s="22">
        <f>K21+K23+K25+K27+K31+K29</f>
        <v>38077</v>
      </c>
      <c r="L19" s="22">
        <f>L21+L23+L25+L27+L31+L29</f>
        <v>69450.90000000001</v>
      </c>
      <c r="M19" s="22">
        <f>M21+M23+M25+M27+M31+M29</f>
        <v>12850.2</v>
      </c>
      <c r="N19" s="22">
        <f>N21+N23+N25+N27+N31+N29</f>
        <v>23740</v>
      </c>
      <c r="O19" s="22">
        <f>O21+O23+O25+O27+O31+O29</f>
        <v>46994.9</v>
      </c>
      <c r="P19" s="22">
        <f>P21+P23+P25+P27+P31+P29</f>
        <v>0</v>
      </c>
      <c r="Q19" s="22">
        <f>Q21+Q23+Q25+Q27+Q31+Q29</f>
        <v>83585.1</v>
      </c>
      <c r="R19" s="22">
        <f>R21+R23+R25+R27+R31+R29</f>
        <v>21370.399999999998</v>
      </c>
      <c r="S19" s="22">
        <f>S21+S23+S25+S27+S31+S29</f>
        <v>25813</v>
      </c>
      <c r="T19" s="22">
        <f>T21+T23+T25+T27+T31+T29</f>
        <v>59767.6</v>
      </c>
      <c r="U19" s="22">
        <f>U21+U23+U25+U27+U31+U29</f>
        <v>106951.00000000001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67917.3</v>
      </c>
      <c r="D23" s="22">
        <f>D24</f>
        <v>67909.9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3518</v>
      </c>
      <c r="O23" s="22">
        <f>O24</f>
        <v>3814.1</v>
      </c>
      <c r="P23" s="22">
        <f>P24</f>
        <v>0</v>
      </c>
      <c r="Q23" s="22">
        <f>Q24</f>
        <v>11775.7</v>
      </c>
      <c r="R23" s="22">
        <f>R24</f>
        <v>6944</v>
      </c>
      <c r="S23" s="22">
        <f>S24</f>
        <v>4905</v>
      </c>
      <c r="T23" s="22">
        <f>T24</f>
        <v>5137.8</v>
      </c>
      <c r="U23" s="22">
        <f>U24</f>
        <v>16986.8</v>
      </c>
      <c r="V23" s="8"/>
      <c r="W23" s="4"/>
    </row>
    <row r="24" spans="1:23" ht="30">
      <c r="A24" s="25" t="s">
        <v>52</v>
      </c>
      <c r="B24" s="26"/>
      <c r="C24" s="23">
        <v>67917.3</v>
      </c>
      <c r="D24" s="23">
        <f>H24+L24+Q24+U24</f>
        <v>67909.9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3518</v>
      </c>
      <c r="O24" s="23">
        <v>3814.1</v>
      </c>
      <c r="P24" s="23"/>
      <c r="Q24" s="23">
        <f>M24+N24+O24</f>
        <v>11775.7</v>
      </c>
      <c r="R24" s="23">
        <v>6944</v>
      </c>
      <c r="S24" s="23">
        <v>4905</v>
      </c>
      <c r="T24" s="23">
        <v>5137.8</v>
      </c>
      <c r="U24" s="23">
        <f>R24+S24+T24</f>
        <v>16986.8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198.5</v>
      </c>
      <c r="U25" s="22">
        <f>U26</f>
        <v>198.5</v>
      </c>
      <c r="V25" s="8"/>
      <c r="W25" s="4"/>
    </row>
    <row r="26" spans="1:23" ht="30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v>0</v>
      </c>
      <c r="P26" s="23"/>
      <c r="Q26" s="23">
        <f>M26+N26+O26</f>
        <v>0</v>
      </c>
      <c r="R26" s="23">
        <v>0</v>
      </c>
      <c r="S26" s="23">
        <v>0</v>
      </c>
      <c r="T26" s="23">
        <v>198.5</v>
      </c>
      <c r="U26" s="23">
        <f>R26+S26+T26</f>
        <v>198.5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31.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6636.8</v>
      </c>
      <c r="D29" s="22">
        <f>D30</f>
        <v>6636.799999999999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12</v>
      </c>
      <c r="O29" s="22">
        <f>O30</f>
        <v>0</v>
      </c>
      <c r="P29" s="22">
        <f>P30</f>
        <v>0</v>
      </c>
      <c r="Q29" s="22">
        <f>Q30</f>
        <v>1515.1</v>
      </c>
      <c r="R29" s="22">
        <f>R30</f>
        <v>1492.8</v>
      </c>
      <c r="S29" s="22">
        <f>S30</f>
        <v>5.1</v>
      </c>
      <c r="T29" s="22">
        <f>T30</f>
        <v>240.7</v>
      </c>
      <c r="U29" s="22">
        <f>U30</f>
        <v>1738.6</v>
      </c>
      <c r="V29" s="8"/>
      <c r="W29" s="4"/>
    </row>
    <row r="30" spans="1:23" ht="30">
      <c r="A30" s="25" t="s">
        <v>52</v>
      </c>
      <c r="B30" s="26"/>
      <c r="C30" s="23">
        <v>6636.8</v>
      </c>
      <c r="D30" s="23">
        <f>H30+L30+Q30+U30</f>
        <v>6636.799999999999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12</v>
      </c>
      <c r="O30" s="23">
        <v>0</v>
      </c>
      <c r="P30" s="23">
        <f>P32</f>
        <v>0</v>
      </c>
      <c r="Q30" s="23">
        <f>M30+N30+O30</f>
        <v>1515.1</v>
      </c>
      <c r="R30" s="23">
        <v>1492.8</v>
      </c>
      <c r="S30" s="23">
        <v>5.1</v>
      </c>
      <c r="T30" s="23">
        <v>240.7</v>
      </c>
      <c r="U30" s="23">
        <f>R30+S30+T30</f>
        <v>1738.6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227572.8</v>
      </c>
      <c r="D31" s="22">
        <f>D32</f>
        <v>213986.40000000002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5401.5</v>
      </c>
      <c r="K31" s="22">
        <f>K32</f>
        <v>28577.8</v>
      </c>
      <c r="L31" s="22">
        <f>L32</f>
        <v>39932.3</v>
      </c>
      <c r="M31" s="22">
        <f>M32</f>
        <v>6903.5</v>
      </c>
      <c r="N31" s="22">
        <f>N32</f>
        <v>20210</v>
      </c>
      <c r="O31" s="22">
        <f>O32</f>
        <v>43180.8</v>
      </c>
      <c r="P31" s="22">
        <f>P32</f>
        <v>0</v>
      </c>
      <c r="Q31" s="22">
        <f>Q32</f>
        <v>70294.3</v>
      </c>
      <c r="R31" s="22">
        <f>R32</f>
        <v>12933.6</v>
      </c>
      <c r="S31" s="22">
        <f>S32</f>
        <v>20902.9</v>
      </c>
      <c r="T31" s="22">
        <f>T32</f>
        <v>54187.6</v>
      </c>
      <c r="U31" s="22">
        <f>U32</f>
        <v>88024.1</v>
      </c>
      <c r="V31" s="8"/>
      <c r="W31" s="4"/>
    </row>
    <row r="32" spans="1:23" ht="30">
      <c r="A32" s="25" t="s">
        <v>52</v>
      </c>
      <c r="B32" s="26"/>
      <c r="C32" s="23">
        <v>227572.8</v>
      </c>
      <c r="D32" s="23">
        <f>H32+L32+Q32+U32</f>
        <v>213986.40000000002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5401.5</v>
      </c>
      <c r="K32" s="23">
        <v>28577.8</v>
      </c>
      <c r="L32" s="23">
        <f>I32+J32+K32</f>
        <v>39932.3</v>
      </c>
      <c r="M32" s="29">
        <v>6903.5</v>
      </c>
      <c r="N32" s="23">
        <v>20210</v>
      </c>
      <c r="O32" s="23">
        <v>43180.8</v>
      </c>
      <c r="P32" s="23"/>
      <c r="Q32" s="23">
        <f>M32+N32+O32</f>
        <v>70294.3</v>
      </c>
      <c r="R32" s="23">
        <v>12933.6</v>
      </c>
      <c r="S32" s="23">
        <v>20902.9</v>
      </c>
      <c r="T32" s="23">
        <v>54187.6</v>
      </c>
      <c r="U32" s="23">
        <f>R32+S32+T32</f>
        <v>88024.1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-13256.199999999953</v>
      </c>
      <c r="D33" s="22">
        <f>D11-D19</f>
        <v>-915.1000000000349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-2206.5999999999985</v>
      </c>
      <c r="K33" s="22">
        <f>K11-K19</f>
        <v>-6478.700000000001</v>
      </c>
      <c r="L33" s="22">
        <f>L11-L19</f>
        <v>-4562.000000000007</v>
      </c>
      <c r="M33" s="22">
        <f>M11-M19</f>
        <v>6345.299999999999</v>
      </c>
      <c r="N33" s="22">
        <f>N11-N19</f>
        <v>-2556.4000000000015</v>
      </c>
      <c r="O33" s="22">
        <f>O11-O19</f>
        <v>-1876.6000000000058</v>
      </c>
      <c r="P33" s="22">
        <f>P11-P19</f>
        <v>0</v>
      </c>
      <c r="Q33" s="22">
        <f>Q11-Q19</f>
        <v>1912.300000000003</v>
      </c>
      <c r="R33" s="22">
        <f>R11-R19</f>
        <v>11368.400000000001</v>
      </c>
      <c r="S33" s="22">
        <f>S11-S19</f>
        <v>4689</v>
      </c>
      <c r="T33" s="22">
        <f>T11-T19</f>
        <v>-10681.799999999996</v>
      </c>
      <c r="U33" s="22">
        <f>U11-U19</f>
        <v>5375.599999999991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13256.199999999953</v>
      </c>
      <c r="D34" s="22">
        <f>-D33</f>
        <v>915.1000000000349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2206.5999999999985</v>
      </c>
      <c r="K34" s="22">
        <f>-K33</f>
        <v>6478.700000000001</v>
      </c>
      <c r="L34" s="22">
        <f>-L33</f>
        <v>4562.000000000007</v>
      </c>
      <c r="M34" s="22">
        <f>-M33</f>
        <v>-6345.299999999999</v>
      </c>
      <c r="N34" s="22">
        <f>-N33</f>
        <v>2556.4000000000015</v>
      </c>
      <c r="O34" s="22">
        <f>-O33</f>
        <v>1876.6000000000058</v>
      </c>
      <c r="P34" s="22">
        <f>-P33</f>
        <v>0</v>
      </c>
      <c r="Q34" s="22">
        <f>-Q33</f>
        <v>-1912.300000000003</v>
      </c>
      <c r="R34" s="22">
        <f>-R33</f>
        <v>-11368.400000000001</v>
      </c>
      <c r="S34" s="22">
        <f>-S33</f>
        <v>-4689</v>
      </c>
      <c r="T34" s="22">
        <f>-T33</f>
        <v>10681.799999999996</v>
      </c>
      <c r="U34" s="22">
        <f>-U33</f>
        <v>-5375.599999999991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231594.89999999997</v>
      </c>
      <c r="D35" s="23">
        <f>-(D14+D17-(D22+D24+D26+D28+D32+D30))</f>
        <v>217974.90000000002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13398.5</v>
      </c>
      <c r="K35" s="23">
        <f>-(K14+K17-(K22+K24+K26+K28+K32+K30))</f>
        <v>35854.5</v>
      </c>
      <c r="L35" s="23">
        <f>-(L14+L17-(L22+L24+L26+L28+L32+L30))</f>
        <v>60921.90000000001</v>
      </c>
      <c r="M35" s="23">
        <f>-(M14+M17-(M22+M24+M26+M28+M32+M30))</f>
        <v>7220.800000000001</v>
      </c>
      <c r="N35" s="23">
        <f>-(N14+N17-(N22+N24+N26+N28+N32+N30))</f>
        <v>12868.900000000001</v>
      </c>
      <c r="O35" s="23">
        <f>-(O14+O17-(O22+O24+O26+O28+O32+O30))</f>
        <v>35900.4</v>
      </c>
      <c r="P35" s="23">
        <f>-(P14+P17-(P22+P24+P26+P28+P32))</f>
        <v>0</v>
      </c>
      <c r="Q35" s="23">
        <f>-(Q14+Q17-(Q22+Q24+Q26+Q28+Q32+Q30))</f>
        <v>55990.100000000006</v>
      </c>
      <c r="R35" s="23">
        <f>-(R14+R17-(R22+R24+R26+R28+R32+R30))</f>
        <v>17972</v>
      </c>
      <c r="S35" s="23">
        <f>-(S14+S17-(S22+S24+S26+S28+S32+S30))</f>
        <v>10027.1</v>
      </c>
      <c r="T35" s="23">
        <f>-(T14+T17-(T22+T24+T26+T28+T32+T30))</f>
        <v>52047.9</v>
      </c>
      <c r="U35" s="23">
        <f>-(U14+U17-(U22+U24+U26+U28+U32+U30))</f>
        <v>80047.00000000001</v>
      </c>
      <c r="V35" s="8"/>
      <c r="W35" s="4"/>
    </row>
    <row r="36" spans="1:23" ht="45.75">
      <c r="A36" s="25" t="s">
        <v>53</v>
      </c>
      <c r="B36" s="19"/>
      <c r="C36" s="23">
        <f>-(C15+C18-(0))</f>
        <v>-218338.7</v>
      </c>
      <c r="D36" s="23">
        <f>-(D15+D18-(0))</f>
        <v>-217059.8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-10312.5</v>
      </c>
      <c r="O36" s="23">
        <f>-(O15+O18-(0))</f>
        <v>-34023.799999999996</v>
      </c>
      <c r="P36" s="23">
        <f>-(P15+P18-(0))</f>
        <v>0</v>
      </c>
      <c r="Q36" s="23">
        <f>-(Q15+Q18-(0))</f>
        <v>-57902.4</v>
      </c>
      <c r="R36" s="23">
        <f>-(R15+R18-(0))</f>
        <v>-29340.4</v>
      </c>
      <c r="S36" s="23">
        <f>-(S15+S18-(0))</f>
        <v>-14716.1</v>
      </c>
      <c r="T36" s="23">
        <f>-(T15+T18-(0))</f>
        <v>-41366.1</v>
      </c>
      <c r="U36" s="23">
        <f>-(U15+U18-(0))</f>
        <v>-85422.6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-289072.2</v>
      </c>
      <c r="D37" s="22">
        <f>-D11+D41</f>
        <v>-287819.5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-21183.6</v>
      </c>
      <c r="O37" s="22">
        <f>-O11+O41</f>
        <v>-45118.299999999996</v>
      </c>
      <c r="P37" s="22">
        <f>-P11</f>
        <v>0</v>
      </c>
      <c r="Q37" s="22">
        <f>-Q11+Q41</f>
        <v>-85497.40000000001</v>
      </c>
      <c r="R37" s="22">
        <f>-R11+R41</f>
        <v>-32738.8</v>
      </c>
      <c r="S37" s="22">
        <f>-S11+S41</f>
        <v>-30502</v>
      </c>
      <c r="T37" s="22">
        <f>-T11+T41</f>
        <v>-49085.8</v>
      </c>
      <c r="U37" s="22">
        <f>-U11+U41</f>
        <v>-112326.6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0" ref="C39:C43">D39</f>
        <v>-217059.8</v>
      </c>
      <c r="D39" s="23">
        <f>-(D15+D18)</f>
        <v>-217059.8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-10312.5</v>
      </c>
      <c r="O39" s="23">
        <f>-(O15+O18)</f>
        <v>-34023.799999999996</v>
      </c>
      <c r="P39" s="23">
        <f>-(P15+P17)</f>
        <v>0</v>
      </c>
      <c r="Q39" s="23">
        <f>-(Q15+Q18)</f>
        <v>-57902.4</v>
      </c>
      <c r="R39" s="23">
        <f>-(R15+R18)</f>
        <v>-29340.4</v>
      </c>
      <c r="S39" s="23">
        <f>-(S15+S18)</f>
        <v>-14716.1</v>
      </c>
      <c r="T39" s="23">
        <f>-(T15+T18)</f>
        <v>-41366.1</v>
      </c>
      <c r="U39" s="23">
        <f>-(U15+U18)</f>
        <v>-85422.6</v>
      </c>
      <c r="V39" s="8"/>
      <c r="W39" s="4"/>
    </row>
    <row r="40" spans="1:23" ht="31.5">
      <c r="A40" s="25" t="s">
        <v>52</v>
      </c>
      <c r="B40" s="19"/>
      <c r="C40" s="23">
        <f t="shared" si="10"/>
        <v>-70759.7</v>
      </c>
      <c r="D40" s="23">
        <f>-(D14+D17)</f>
        <v>-70759.7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-10871.099999999999</v>
      </c>
      <c r="O40" s="23">
        <f>-(O14+O17)</f>
        <v>-11094.5</v>
      </c>
      <c r="P40" s="23">
        <f>-(P14+P18)</f>
        <v>0</v>
      </c>
      <c r="Q40" s="23">
        <f>-(Q14+Q17)</f>
        <v>-27595</v>
      </c>
      <c r="R40" s="23">
        <f>-(R14+R17)</f>
        <v>-3398.3999999999996</v>
      </c>
      <c r="S40" s="23">
        <f>-(S14+S17)</f>
        <v>-15785.9</v>
      </c>
      <c r="T40" s="23">
        <f>-(T14+T17)</f>
        <v>-7719.7</v>
      </c>
      <c r="U40" s="23">
        <f>-(U14+U17)</f>
        <v>-26904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0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0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0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303528.39999999997</v>
      </c>
      <c r="D44" s="22">
        <f>D45+D47</f>
        <v>289934.60000000003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15069.8</v>
      </c>
      <c r="K44" s="22">
        <f>K45+K47</f>
        <v>38677</v>
      </c>
      <c r="L44" s="22">
        <f>L45+L47</f>
        <v>70050.90000000001</v>
      </c>
      <c r="M44" s="22">
        <f>M45+M47</f>
        <v>12850.2</v>
      </c>
      <c r="N44" s="22">
        <f>N45+N47</f>
        <v>23740</v>
      </c>
      <c r="O44" s="22">
        <f>O45+O47</f>
        <v>46994.9</v>
      </c>
      <c r="P44" s="22">
        <f>P45</f>
        <v>0</v>
      </c>
      <c r="Q44" s="22">
        <f>Q45+Q47</f>
        <v>83585.1</v>
      </c>
      <c r="R44" s="22">
        <f>R45+R47</f>
        <v>21370.399999999998</v>
      </c>
      <c r="S44" s="22">
        <f>S45+S47</f>
        <v>25813</v>
      </c>
      <c r="T44" s="22">
        <f>T45+T47</f>
        <v>59767.6</v>
      </c>
      <c r="U44" s="22">
        <f>U45+U47</f>
        <v>106951.00000000001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302328.39999999997</v>
      </c>
      <c r="D45" s="23">
        <f>D22+D24+D26+D28+D32+D30</f>
        <v>288734.60000000003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15069.8</v>
      </c>
      <c r="K45" s="23">
        <f>K22+K24+K26+K28+K32+K30</f>
        <v>38077</v>
      </c>
      <c r="L45" s="23">
        <f>L22+L24+L26+L28+L32+L30</f>
        <v>69450.90000000001</v>
      </c>
      <c r="M45" s="23">
        <f>M22+M24+M26+M28+M32+M30</f>
        <v>12850.2</v>
      </c>
      <c r="N45" s="23">
        <f>N22+N24+N26+N28+N32+N30</f>
        <v>23740</v>
      </c>
      <c r="O45" s="23">
        <f>O22+O24+O26+O28+O32+O30</f>
        <v>46994.9</v>
      </c>
      <c r="P45" s="23">
        <f>P22+P24+P26+P28+P32+P30</f>
        <v>0</v>
      </c>
      <c r="Q45" s="23">
        <f>Q22+Q24+Q26+Q28+Q32+Q30</f>
        <v>83585.1</v>
      </c>
      <c r="R45" s="23">
        <f>R22+R24+R26+R28+R32+R30</f>
        <v>21370.399999999998</v>
      </c>
      <c r="S45" s="23">
        <f>S22+S24+S26+S28+S32+S30</f>
        <v>25813</v>
      </c>
      <c r="T45" s="23">
        <f>T22+T24+T26+T28+T32+T30</f>
        <v>59767.6</v>
      </c>
      <c r="U45" s="23">
        <f>U22+U24+U26+U28+U32+U30</f>
        <v>106951.00000000001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 aca="true" t="shared" si="11" ref="C47:C48">D47</f>
        <v>1200</v>
      </c>
      <c r="D47" s="22">
        <f aca="true" t="shared" si="12" ref="D47:D48">H47+L47+Q47+U47</f>
        <v>1200</v>
      </c>
      <c r="E47" s="27"/>
      <c r="F47" s="27">
        <v>600</v>
      </c>
      <c r="G47" s="27"/>
      <c r="H47" s="22">
        <f aca="true" t="shared" si="13" ref="H47:H48">E47+F47+G47</f>
        <v>600</v>
      </c>
      <c r="I47" s="23"/>
      <c r="J47" s="23"/>
      <c r="K47" s="23">
        <v>600</v>
      </c>
      <c r="L47" s="22">
        <f aca="true" t="shared" si="14" ref="L47:L48">I47+K47+J47</f>
        <v>600</v>
      </c>
      <c r="M47" s="23"/>
      <c r="N47" s="23"/>
      <c r="O47" s="23"/>
      <c r="P47" s="23"/>
      <c r="Q47" s="22">
        <f aca="true" t="shared" si="15" ref="Q47:Q48">M47+N47+O47</f>
        <v>0</v>
      </c>
      <c r="R47" s="23"/>
      <c r="S47" s="23"/>
      <c r="T47" s="23"/>
      <c r="U47" s="22">
        <f aca="true" t="shared" si="16" ref="U47:U48">R47+S47+T47</f>
        <v>0</v>
      </c>
      <c r="V47" s="8"/>
      <c r="W47" s="4"/>
    </row>
    <row r="48" spans="1:23" ht="31.5">
      <c r="A48" s="21" t="s">
        <v>86</v>
      </c>
      <c r="B48" s="26"/>
      <c r="C48" s="23">
        <f t="shared" si="11"/>
        <v>3600</v>
      </c>
      <c r="D48" s="22">
        <f t="shared" si="12"/>
        <v>3600</v>
      </c>
      <c r="E48" s="27"/>
      <c r="F48" s="27"/>
      <c r="G48" s="27"/>
      <c r="H48" s="22">
        <f t="shared" si="13"/>
        <v>0</v>
      </c>
      <c r="I48" s="23"/>
      <c r="J48" s="23"/>
      <c r="K48" s="23">
        <v>3600</v>
      </c>
      <c r="L48" s="22">
        <f t="shared" si="14"/>
        <v>3600</v>
      </c>
      <c r="M48" s="23"/>
      <c r="N48" s="23"/>
      <c r="O48" s="23"/>
      <c r="P48" s="23"/>
      <c r="Q48" s="22">
        <f t="shared" si="15"/>
        <v>0</v>
      </c>
      <c r="R48" s="23"/>
      <c r="S48" s="23"/>
      <c r="T48" s="23"/>
      <c r="U48" s="22">
        <f t="shared" si="16"/>
        <v>0</v>
      </c>
      <c r="V48" s="8"/>
      <c r="W48" s="4"/>
    </row>
    <row r="49" spans="1:23" ht="101.25">
      <c r="A49" s="18" t="s">
        <v>87</v>
      </c>
      <c r="B49" s="19" t="s">
        <v>88</v>
      </c>
      <c r="C49" s="23">
        <f>-C33</f>
        <v>13256.199999999953</v>
      </c>
      <c r="D49" s="23">
        <f>-D33</f>
        <v>915.1000000000349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2206.5999999999985</v>
      </c>
      <c r="K49" s="23">
        <f>-K33</f>
        <v>6478.700000000001</v>
      </c>
      <c r="L49" s="23">
        <f>-L33</f>
        <v>4562.000000000007</v>
      </c>
      <c r="M49" s="23">
        <f>-M33</f>
        <v>-6345.299999999999</v>
      </c>
      <c r="N49" s="23">
        <f>-N33</f>
        <v>2556.4000000000015</v>
      </c>
      <c r="O49" s="23">
        <f>-O33</f>
        <v>1876.6000000000058</v>
      </c>
      <c r="P49" s="23">
        <f>-P33</f>
        <v>0</v>
      </c>
      <c r="Q49" s="23">
        <f>-Q33</f>
        <v>-1912.300000000003</v>
      </c>
      <c r="R49" s="23">
        <f>-R33</f>
        <v>-11368.400000000001</v>
      </c>
      <c r="S49" s="23">
        <f>-S33</f>
        <v>-4689</v>
      </c>
      <c r="T49" s="23">
        <f>-T33</f>
        <v>10681.799999999996</v>
      </c>
      <c r="U49" s="23">
        <f>-U33</f>
        <v>-5375.599999999991</v>
      </c>
      <c r="V49" s="8"/>
      <c r="W49" s="4"/>
    </row>
    <row r="50" spans="1:23" ht="87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8959</v>
      </c>
      <c r="L50" s="23">
        <f>I50</f>
        <v>7042.299999999997</v>
      </c>
      <c r="M50" s="23">
        <f>K51</f>
        <v>5480.300000000003</v>
      </c>
      <c r="N50" s="23">
        <f>M51</f>
        <v>11825.600000000002</v>
      </c>
      <c r="O50" s="23">
        <f>N51</f>
        <v>9269.199999999997</v>
      </c>
      <c r="P50" s="23">
        <f>O51</f>
        <v>7392.599999999991</v>
      </c>
      <c r="Q50" s="23">
        <f>M50</f>
        <v>5480.300000000003</v>
      </c>
      <c r="R50" s="23">
        <f>O51</f>
        <v>7392.599999999991</v>
      </c>
      <c r="S50" s="23">
        <f>R51</f>
        <v>18760.999999999996</v>
      </c>
      <c r="T50" s="23">
        <f>S51</f>
        <v>23450</v>
      </c>
      <c r="U50" s="23">
        <f>R50</f>
        <v>7392.599999999991</v>
      </c>
      <c r="V50" s="8"/>
      <c r="W50" s="4"/>
    </row>
    <row r="51" spans="1:23" ht="87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8959</v>
      </c>
      <c r="K51" s="22">
        <f>K50+K11-K19-K47-K41+K48</f>
        <v>5480.300000000003</v>
      </c>
      <c r="L51" s="22">
        <f>L50+L11-L19-L47-L41</f>
        <v>1880.2999999999884</v>
      </c>
      <c r="M51" s="22">
        <f>M50+M11-M19-M47-M41</f>
        <v>11825.600000000002</v>
      </c>
      <c r="N51" s="22">
        <f>N50+N11-N19-N47-N41</f>
        <v>9269.199999999997</v>
      </c>
      <c r="O51" s="22">
        <f>O50+O11-O19-O47-O41</f>
        <v>7392.599999999991</v>
      </c>
      <c r="P51" s="22">
        <f>P50+P11-P19-P47</f>
        <v>7392.599999999991</v>
      </c>
      <c r="Q51" s="22">
        <f>Q50+Q11-Q19-Q47-Q41</f>
        <v>7392.600000000006</v>
      </c>
      <c r="R51" s="22">
        <f>R50+R11-R19-R47-R41</f>
        <v>18760.999999999996</v>
      </c>
      <c r="S51" s="22">
        <f>S50+S11-S19-S47-S41</f>
        <v>23450</v>
      </c>
      <c r="T51" s="22">
        <f>T50+T11-T19-T47-T41</f>
        <v>12768.200000000004</v>
      </c>
      <c r="U51" s="22">
        <f>U50+U11-U19-U47-U41</f>
        <v>12768.199999999983</v>
      </c>
      <c r="V51" s="8"/>
      <c r="W51" s="4"/>
    </row>
    <row r="52" spans="1:23" ht="143.2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2206.5999999999985</v>
      </c>
      <c r="K52" s="23">
        <f>K50-K51</f>
        <v>3478.699999999997</v>
      </c>
      <c r="L52" s="23">
        <f>L50-L51</f>
        <v>5162.000000000009</v>
      </c>
      <c r="M52" s="23">
        <f>M50-M51</f>
        <v>-6345.299999999999</v>
      </c>
      <c r="N52" s="23">
        <f>N50-N51</f>
        <v>2556.400000000005</v>
      </c>
      <c r="O52" s="23">
        <f>O50-O51</f>
        <v>1876.6000000000058</v>
      </c>
      <c r="P52" s="22">
        <f>P50-P51</f>
        <v>0</v>
      </c>
      <c r="Q52" s="23">
        <f>Q50-Q51</f>
        <v>-1912.300000000003</v>
      </c>
      <c r="R52" s="23">
        <f>R50-R51</f>
        <v>-11368.400000000005</v>
      </c>
      <c r="S52" s="23">
        <f>S50-S51</f>
        <v>-4689.000000000004</v>
      </c>
      <c r="T52" s="23">
        <f>T50-T51</f>
        <v>10681.799999999996</v>
      </c>
      <c r="U52" s="23">
        <f>U50-U51</f>
        <v>-5375.599999999991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2024-01-15T11:12:25Z</dcterms:created>
  <dcterms:modified xsi:type="dcterms:W3CDTF">2024-01-15T11:13:10Z</dcterms:modified>
  <cp:category/>
  <cp:version/>
  <cp:contentType/>
  <cp:contentStatus/>
  <cp:revision>1</cp:revision>
</cp:coreProperties>
</file>