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312" activeTab="0"/>
  </bookViews>
  <sheets>
    <sheet name="июль" sheetId="1" r:id="rId1"/>
  </sheets>
  <definedNames>
    <definedName name="_xlnm.Print_Titles" localSheetId="0">'июль'!$A:$B,'июль'!$12:$14</definedName>
  </definedNames>
  <calcPr fullCalcOnLoad="1"/>
</workbook>
</file>

<file path=xl/sharedStrings.xml><?xml version="1.0" encoding="utf-8"?>
<sst xmlns="http://schemas.openxmlformats.org/spreadsheetml/2006/main" count="152" uniqueCount="110">
  <si>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</si>
  <si>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</si>
  <si>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</si>
  <si>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</si>
  <si>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</si>
  <si>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</si>
  <si>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</si>
  <si>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</si>
  <si>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</si>
  <si>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</si>
  <si>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</si>
  <si>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</si>
  <si>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</si>
  <si>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</si>
  <si>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</si>
  <si>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</si>
  <si>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</si>
  <si>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</si>
  <si>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</si>
  <si>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</si>
  <si>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</si>
  <si>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</si>
  <si>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</si>
  <si>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</si>
  <si>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</si>
  <si>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</si>
  <si>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</si>
  <si>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</si>
  <si>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</si>
  <si>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</si>
  <si>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</si>
  <si>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</si>
  <si>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</si>
  <si>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</si>
  <si>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</si>
  <si>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</si>
  <si>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</si>
  <si>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</si>
  <si>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</si>
  <si>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</si>
  <si>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</si>
  <si>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</si>
  <si>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</si>
  <si>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</si>
  <si>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</si>
  <si>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</si>
  <si>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</si>
  <si>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</si>
  <si>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</si>
  <si>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</si>
  <si>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</si>
  <si>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</si>
  <si>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</si>
  <si>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</si>
  <si>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</si>
  <si>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</si>
  <si>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</si>
  <si>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</si>
  <si>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</si>
  <si>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</si>
  <si>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</si>
  <si>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</si>
  <si>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</si>
  <si>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</si>
  <si>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</si>
  <si>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</si>
  <si>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</si>
  <si>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</si>
  <si>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</si>
  <si>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</si>
  <si>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</si>
  <si>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</si>
  <si>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</si>
  <si>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</si>
  <si>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</si>
  <si>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</si>
  <si>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</si>
  <si>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</si>
  <si>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</si>
  <si>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</si>
  <si>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</si>
  <si>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</si>
  <si>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</si>
  <si>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</si>
  <si>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</si>
  <si>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</si>
  <si>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</si>
  <si>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</si>
  <si>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t>Решение СНД о бюджете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</si>
  <si>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</si>
  <si>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</si>
  <si>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Начальник отдела по составлению и организации исполнения бюджета городского поселения  финансового управления</t>
  </si>
  <si>
    <t>капитальные вложения в объекты недвижимого имущества МО  город Юрьев-Польский  (по ВР 400)</t>
  </si>
  <si>
    <t>обслуживание муниципального долга МО город Юрьев-Польский  (по ВР 700)</t>
  </si>
  <si>
    <t>предоставление субсидий  бюджетным учреждениям МО  город Юрьев-Польский и иным некоммерческим организациям (по ВР 600)</t>
  </si>
  <si>
    <t xml:space="preserve">привлечение муниципальных внутренних заимствований МО город Юрьев-Польский </t>
  </si>
  <si>
    <t>Кассовые выплаты по источникам финансирования дефицита  бюджета МО город  Юрьев-Польский -всего</t>
  </si>
  <si>
    <t xml:space="preserve">погашение муниципального внутреннего долга МО город Юрьев-Польский 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</si>
  <si>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</si>
  <si>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</si>
  <si>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</si>
  <si>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</si>
  <si>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Администрация МО Юрьев-Польский район</t>
  </si>
  <si>
    <t>Финансовое управление администрации МО Юрьев-Польский район</t>
  </si>
  <si>
    <t>Г. А. Саржина</t>
  </si>
  <si>
    <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</si>
  <si>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Кассовый план исполнения  бюджета муниципального образования город Юрьев-Польский на 2017год</t>
  </si>
  <si>
    <t>(по состоянию на "01"августа 2017г.)</t>
  </si>
  <si>
    <t>И. о. начальника финансового управления</t>
  </si>
  <si>
    <t>И. В. Шлынова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</si>
</sst>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25"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52" applyFont="1" applyAlignment="1">
      <alignment horizontal="left"/>
      <protection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top" wrapText="1"/>
    </xf>
    <xf numFmtId="0" fontId="23" fillId="0" borderId="10" xfId="50" applyNumberFormat="1" applyFont="1" applyFill="1" applyBorder="1" applyAlignment="1">
      <alignment horizontal="center" vertical="top" wrapText="1"/>
    </xf>
    <xf numFmtId="0" fontId="23" fillId="0" borderId="10" xfId="56" applyNumberFormat="1" applyFont="1" applyFill="1" applyBorder="1" applyAlignment="1">
      <alignment horizontal="left" vertical="top" wrapText="1"/>
    </xf>
    <xf numFmtId="49" fontId="23" fillId="0" borderId="10" xfId="60" applyNumberFormat="1" applyFont="1" applyFill="1" applyBorder="1" applyAlignment="1">
      <alignment horizontal="center" vertical="top" wrapText="1"/>
    </xf>
    <xf numFmtId="164" fontId="5" fillId="0" borderId="10" xfId="43" applyNumberFormat="1" applyFont="1" applyFill="1" applyBorder="1" applyAlignment="1">
      <alignment horizontal="right" vertical="top" wrapText="1"/>
    </xf>
    <xf numFmtId="164" fontId="5" fillId="0" borderId="10" xfId="6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24" fillId="0" borderId="10" xfId="56" applyNumberFormat="1" applyFont="1" applyFill="1" applyBorder="1" applyAlignment="1">
      <alignment horizontal="left" vertical="top" wrapText="1"/>
    </xf>
    <xf numFmtId="49" fontId="24" fillId="0" borderId="10" xfId="60" applyNumberFormat="1" applyFont="1" applyFill="1" applyBorder="1" applyAlignment="1">
      <alignment horizontal="center" vertical="top" wrapText="1"/>
    </xf>
    <xf numFmtId="164" fontId="22" fillId="0" borderId="10" xfId="60" applyNumberFormat="1" applyFont="1" applyFill="1" applyBorder="1" applyAlignment="1">
      <alignment horizontal="right" vertical="top" wrapText="1"/>
    </xf>
    <xf numFmtId="164" fontId="22" fillId="0" borderId="10" xfId="43" applyNumberFormat="1" applyFont="1" applyFill="1" applyBorder="1" applyAlignment="1">
      <alignment horizontal="right" vertical="top" wrapText="1"/>
    </xf>
    <xf numFmtId="42" fontId="24" fillId="0" borderId="10" xfId="43" applyFont="1" applyFill="1" applyBorder="1" applyAlignment="1">
      <alignment horizontal="left" vertical="top" wrapText="1"/>
    </xf>
    <xf numFmtId="42" fontId="23" fillId="0" borderId="10" xfId="43" applyFont="1" applyFill="1" applyBorder="1" applyAlignment="1">
      <alignment horizontal="left" vertical="top" wrapText="1"/>
    </xf>
    <xf numFmtId="0" fontId="24" fillId="0" borderId="10" xfId="42" applyNumberFormat="1" applyFont="1" applyFill="1" applyBorder="1" applyAlignment="1">
      <alignment horizontal="left" vertical="top" wrapText="1"/>
    </xf>
    <xf numFmtId="164" fontId="22" fillId="0" borderId="10" xfId="59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top" wrapText="1"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4" fontId="24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164" fontId="5" fillId="0" borderId="0" xfId="60" applyNumberFormat="1" applyFont="1" applyFill="1" applyBorder="1" applyAlignment="1">
      <alignment horizontal="right" vertical="top" wrapText="1"/>
    </xf>
    <xf numFmtId="164" fontId="5" fillId="0" borderId="0" xfId="43" applyNumberFormat="1" applyFont="1" applyFill="1" applyBorder="1" applyAlignment="1">
      <alignment horizontal="right" vertical="top" wrapText="1"/>
    </xf>
    <xf numFmtId="49" fontId="23" fillId="0" borderId="0" xfId="60" applyNumberFormat="1" applyFont="1" applyFill="1" applyBorder="1" applyAlignment="1">
      <alignment horizontal="center" vertical="top" wrapText="1"/>
    </xf>
    <xf numFmtId="164" fontId="22" fillId="0" borderId="0" xfId="6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52" applyFont="1" applyFill="1" applyAlignment="1">
      <alignment/>
      <protection/>
    </xf>
    <xf numFmtId="164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22" fillId="0" borderId="0" xfId="0" applyFont="1" applyFill="1" applyAlignment="1">
      <alignment vertical="top" wrapText="1"/>
    </xf>
    <xf numFmtId="0" fontId="22" fillId="0" borderId="0" xfId="52" applyFont="1" applyFill="1" applyBorder="1" applyAlignment="1">
      <alignment wrapText="1"/>
      <protection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" fontId="5" fillId="0" borderId="10" xfId="6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view="pageBreakPreview" zoomScale="75" zoomScaleSheetLayoutView="75" workbookViewId="0" topLeftCell="A30">
      <selection activeCell="F26" sqref="F26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16.375" style="0" customWidth="1"/>
    <col min="4" max="4" width="13.25390625" style="0" customWidth="1"/>
    <col min="5" max="5" width="9.50390625" style="0" customWidth="1"/>
    <col min="6" max="6" width="12.25390625" style="0" customWidth="1"/>
    <col min="7" max="7" width="11.25390625" style="0" customWidth="1"/>
    <col min="8" max="8" width="11.50390625" style="0" customWidth="1"/>
    <col min="9" max="10" width="10.125" style="0" customWidth="1"/>
    <col min="11" max="11" width="9.875" style="0" customWidth="1"/>
    <col min="12" max="12" width="11.625" style="0" customWidth="1"/>
    <col min="13" max="13" width="11.125" style="0" customWidth="1"/>
    <col min="14" max="14" width="10.50390625" style="0" customWidth="1"/>
    <col min="15" max="15" width="10.625" style="0" customWidth="1"/>
    <col min="16" max="16" width="13.625" style="0" hidden="1" customWidth="1"/>
    <col min="17" max="17" width="12.375" style="0" customWidth="1"/>
    <col min="18" max="18" width="10.375" style="0" customWidth="1"/>
    <col min="19" max="19" width="11.50390625" style="0" bestFit="1" customWidth="1"/>
    <col min="20" max="20" width="11.00390625" style="0" customWidth="1"/>
    <col min="21" max="21" width="15.50390625" style="0" customWidth="1"/>
    <col min="22" max="22" width="11.625" style="0" bestFit="1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85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1" t="s">
        <v>89</v>
      </c>
      <c r="R2" s="51"/>
      <c r="S2" s="51"/>
      <c r="T2" s="51"/>
      <c r="U2" s="51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90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5" t="s">
        <v>106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3"/>
      <c r="W7" s="1"/>
    </row>
    <row r="8" spans="1:23" ht="15" customHeight="1">
      <c r="A8" s="46" t="s">
        <v>107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3"/>
      <c r="W8" s="1"/>
    </row>
    <row r="9" spans="1:23" ht="15">
      <c r="A9" s="4" t="s">
        <v>86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">
      <c r="A10" s="6" t="s">
        <v>1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>
      <c r="A12" s="50" t="s">
        <v>2</v>
      </c>
      <c r="B12" s="50" t="s">
        <v>3</v>
      </c>
      <c r="C12" s="50" t="s">
        <v>88</v>
      </c>
      <c r="D12" s="50" t="s">
        <v>4</v>
      </c>
      <c r="E12" s="50" t="s">
        <v>5</v>
      </c>
      <c r="F12" s="50"/>
      <c r="G12" s="50"/>
      <c r="H12" s="50" t="s">
        <v>6</v>
      </c>
      <c r="I12" s="50" t="s">
        <v>7</v>
      </c>
      <c r="J12" s="50"/>
      <c r="K12" s="50"/>
      <c r="L12" s="50" t="s">
        <v>8</v>
      </c>
      <c r="M12" s="50" t="s">
        <v>9</v>
      </c>
      <c r="N12" s="50"/>
      <c r="O12" s="50"/>
      <c r="P12" s="7"/>
      <c r="Q12" s="50" t="s">
        <v>10</v>
      </c>
      <c r="R12" s="50" t="s">
        <v>11</v>
      </c>
      <c r="S12" s="50"/>
      <c r="T12" s="50"/>
      <c r="U12" s="50" t="s">
        <v>12</v>
      </c>
      <c r="V12" s="3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3.75" customHeight="1">
      <c r="A13" s="50" t="s">
        <v>0</v>
      </c>
      <c r="B13" s="50" t="s">
        <v>0</v>
      </c>
      <c r="C13" s="50" t="s">
        <v>0</v>
      </c>
      <c r="D13" s="50" t="s">
        <v>0</v>
      </c>
      <c r="E13" s="50" t="s">
        <v>0</v>
      </c>
      <c r="F13" s="50" t="s">
        <v>0</v>
      </c>
      <c r="G13" s="50" t="s">
        <v>0</v>
      </c>
      <c r="H13" s="50" t="s">
        <v>0</v>
      </c>
      <c r="I13" s="50" t="s">
        <v>0</v>
      </c>
      <c r="J13" s="50" t="s">
        <v>0</v>
      </c>
      <c r="K13" s="50" t="s">
        <v>0</v>
      </c>
      <c r="L13" s="50" t="s">
        <v>0</v>
      </c>
      <c r="M13" s="50" t="s">
        <v>0</v>
      </c>
      <c r="N13" s="50" t="s">
        <v>0</v>
      </c>
      <c r="O13" s="50" t="s">
        <v>0</v>
      </c>
      <c r="P13" s="7"/>
      <c r="Q13" s="50" t="s">
        <v>0</v>
      </c>
      <c r="R13" s="50" t="s">
        <v>0</v>
      </c>
      <c r="S13" s="50" t="s">
        <v>0</v>
      </c>
      <c r="T13" s="50" t="s">
        <v>0</v>
      </c>
      <c r="U13" s="50" t="s">
        <v>0</v>
      </c>
      <c r="V13" s="3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34.5" customHeight="1">
      <c r="A14" s="50" t="s">
        <v>0</v>
      </c>
      <c r="B14" s="50" t="s">
        <v>0</v>
      </c>
      <c r="C14" s="50" t="s">
        <v>0</v>
      </c>
      <c r="D14" s="50" t="s">
        <v>0</v>
      </c>
      <c r="E14" s="8" t="s">
        <v>13</v>
      </c>
      <c r="F14" s="8" t="s">
        <v>14</v>
      </c>
      <c r="G14" s="8" t="s">
        <v>15</v>
      </c>
      <c r="H14" s="50" t="s">
        <v>0</v>
      </c>
      <c r="I14" s="8" t="s">
        <v>16</v>
      </c>
      <c r="J14" s="8" t="s">
        <v>17</v>
      </c>
      <c r="K14" s="8" t="s">
        <v>18</v>
      </c>
      <c r="L14" s="50" t="s">
        <v>0</v>
      </c>
      <c r="M14" s="8" t="s">
        <v>19</v>
      </c>
      <c r="N14" s="8" t="s">
        <v>20</v>
      </c>
      <c r="O14" s="8" t="s">
        <v>21</v>
      </c>
      <c r="P14" s="8"/>
      <c r="Q14" s="50" t="s">
        <v>0</v>
      </c>
      <c r="R14" s="8" t="s">
        <v>22</v>
      </c>
      <c r="S14" s="8" t="s">
        <v>23</v>
      </c>
      <c r="T14" s="8" t="s">
        <v>24</v>
      </c>
      <c r="U14" s="50" t="s">
        <v>0</v>
      </c>
      <c r="V14" s="3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">
      <c r="A15" s="9" t="s">
        <v>25</v>
      </c>
      <c r="B15" s="9" t="s">
        <v>26</v>
      </c>
      <c r="C15" s="9" t="s">
        <v>27</v>
      </c>
      <c r="D15" s="10">
        <v>4</v>
      </c>
      <c r="E15" s="9" t="s">
        <v>28</v>
      </c>
      <c r="F15" s="9" t="s">
        <v>29</v>
      </c>
      <c r="G15" s="9" t="s">
        <v>30</v>
      </c>
      <c r="H15" s="9" t="s">
        <v>31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/>
      <c r="Q15" s="9" t="s">
        <v>39</v>
      </c>
      <c r="R15" s="9" t="s">
        <v>40</v>
      </c>
      <c r="S15" s="9" t="s">
        <v>41</v>
      </c>
      <c r="T15" s="9" t="s">
        <v>42</v>
      </c>
      <c r="U15" s="9" t="s">
        <v>43</v>
      </c>
      <c r="V15" s="3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2.75" customHeight="1" hidden="1" thickTop="1">
      <c r="A16" s="11" t="s">
        <v>48</v>
      </c>
      <c r="B16" s="12" t="s">
        <v>45</v>
      </c>
      <c r="C16" s="13"/>
      <c r="D16" s="14" t="e">
        <f>#REF!-D17</f>
        <v>#REF!</v>
      </c>
      <c r="E16" s="14" t="e">
        <f>#REF!-E17</f>
        <v>#REF!</v>
      </c>
      <c r="F16" s="15" t="e">
        <f>#REF!</f>
        <v>#REF!</v>
      </c>
      <c r="G16" s="13" t="e">
        <f>#REF!</f>
        <v>#REF!</v>
      </c>
      <c r="H16" s="14" t="e">
        <f>E16</f>
        <v>#REF!</v>
      </c>
      <c r="I16" s="15" t="e">
        <f>#REF!</f>
        <v>#REF!</v>
      </c>
      <c r="J16" s="13" t="e">
        <f>#REF!</f>
        <v>#REF!</v>
      </c>
      <c r="K16" s="13" t="e">
        <f>#REF!</f>
        <v>#REF!</v>
      </c>
      <c r="L16" s="13" t="e">
        <f>I16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/>
      <c r="Q16" s="13" t="e">
        <f>M16</f>
        <v>#REF!</v>
      </c>
      <c r="R16" s="13" t="e">
        <f>#REF!</f>
        <v>#REF!</v>
      </c>
      <c r="S16" s="15" t="e">
        <f>#REF!</f>
        <v>#REF!</v>
      </c>
      <c r="T16" s="13" t="e">
        <f>#REF!</f>
        <v>#REF!</v>
      </c>
      <c r="U16" s="13" t="e">
        <f>R16</f>
        <v>#REF!</v>
      </c>
      <c r="V16" s="3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 hidden="1">
      <c r="A17" s="16" t="s">
        <v>47</v>
      </c>
      <c r="B17" s="17" t="s">
        <v>46</v>
      </c>
      <c r="C17" s="13"/>
      <c r="D17" s="18">
        <v>908588</v>
      </c>
      <c r="E17" s="18">
        <v>908588</v>
      </c>
      <c r="F17" s="18" t="e">
        <f>#REF!-F16</f>
        <v>#REF!</v>
      </c>
      <c r="G17" s="18" t="e">
        <f>#REF!-G16</f>
        <v>#REF!</v>
      </c>
      <c r="H17" s="14" t="e">
        <f>#REF!-H16</f>
        <v>#REF!</v>
      </c>
      <c r="I17" s="19" t="e">
        <f>#REF!-I16</f>
        <v>#REF!</v>
      </c>
      <c r="J17" s="19" t="e">
        <f>#REF!-J16</f>
        <v>#REF!</v>
      </c>
      <c r="K17" s="19" t="e">
        <f>#REF!-K16</f>
        <v>#REF!</v>
      </c>
      <c r="L17" s="14" t="e">
        <f>#REF!-L16</f>
        <v>#REF!</v>
      </c>
      <c r="M17" s="19" t="e">
        <f>#REF!-M16</f>
        <v>#REF!</v>
      </c>
      <c r="N17" s="19" t="e">
        <f>#REF!-N16</f>
        <v>#REF!</v>
      </c>
      <c r="O17" s="19" t="e">
        <f>#REF!-O16</f>
        <v>#REF!</v>
      </c>
      <c r="P17" s="19"/>
      <c r="Q17" s="14" t="e">
        <f>#REF!-Q16</f>
        <v>#REF!</v>
      </c>
      <c r="R17" s="19" t="e">
        <f>#REF!-R16</f>
        <v>#REF!</v>
      </c>
      <c r="S17" s="19" t="e">
        <f>#REF!-S16</f>
        <v>#REF!</v>
      </c>
      <c r="T17" s="19" t="e">
        <f>#REF!-T16</f>
        <v>#REF!</v>
      </c>
      <c r="U17" s="14" t="e">
        <f>#REF!-U16</f>
        <v>#REF!</v>
      </c>
      <c r="V17" s="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57.75" customHeight="1">
      <c r="A18" s="11" t="s">
        <v>80</v>
      </c>
      <c r="B18" s="12" t="s">
        <v>50</v>
      </c>
      <c r="C18" s="13">
        <f>C20+C23</f>
        <v>95955.9</v>
      </c>
      <c r="D18" s="14">
        <f aca="true" t="shared" si="0" ref="D18:D25">H18+L18+Q18+U18</f>
        <v>95955.90000000001</v>
      </c>
      <c r="E18" s="13">
        <f aca="true" t="shared" si="1" ref="E18:U18">E20+E23</f>
        <v>-6008</v>
      </c>
      <c r="F18" s="13">
        <f t="shared" si="1"/>
        <v>6034</v>
      </c>
      <c r="G18" s="13">
        <f t="shared" si="1"/>
        <v>16960</v>
      </c>
      <c r="H18" s="13">
        <f t="shared" si="1"/>
        <v>16986</v>
      </c>
      <c r="I18" s="13">
        <f t="shared" si="1"/>
        <v>6993</v>
      </c>
      <c r="J18" s="13">
        <f t="shared" si="1"/>
        <v>11436</v>
      </c>
      <c r="K18" s="13">
        <f t="shared" si="1"/>
        <v>5191</v>
      </c>
      <c r="L18" s="13">
        <f t="shared" si="1"/>
        <v>23620</v>
      </c>
      <c r="M18" s="13">
        <f t="shared" si="1"/>
        <v>11253</v>
      </c>
      <c r="N18" s="13">
        <f t="shared" si="1"/>
        <v>15189.5</v>
      </c>
      <c r="O18" s="13">
        <f t="shared" si="1"/>
        <v>8304.1</v>
      </c>
      <c r="P18" s="13">
        <f t="shared" si="1"/>
        <v>0</v>
      </c>
      <c r="Q18" s="13">
        <f t="shared" si="1"/>
        <v>34746.6</v>
      </c>
      <c r="R18" s="13">
        <f t="shared" si="1"/>
        <v>7817.1</v>
      </c>
      <c r="S18" s="13">
        <f t="shared" si="1"/>
        <v>7584.1</v>
      </c>
      <c r="T18" s="13">
        <f t="shared" si="1"/>
        <v>5202.1</v>
      </c>
      <c r="U18" s="13">
        <f t="shared" si="1"/>
        <v>20603.3</v>
      </c>
      <c r="V18" s="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8.75" customHeight="1">
      <c r="A19" s="16" t="s">
        <v>53</v>
      </c>
      <c r="B19" s="12"/>
      <c r="C19" s="13"/>
      <c r="D19" s="18">
        <f t="shared" si="0"/>
        <v>0</v>
      </c>
      <c r="E19" s="18"/>
      <c r="F19" s="18"/>
      <c r="G19" s="18"/>
      <c r="H19" s="14"/>
      <c r="I19" s="19"/>
      <c r="J19" s="19"/>
      <c r="K19" s="19"/>
      <c r="L19" s="14"/>
      <c r="M19" s="19"/>
      <c r="N19" s="19"/>
      <c r="O19" s="19"/>
      <c r="P19" s="19"/>
      <c r="Q19" s="14"/>
      <c r="R19" s="19"/>
      <c r="S19" s="19"/>
      <c r="T19" s="19"/>
      <c r="U19" s="14"/>
      <c r="V19" s="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42.75" customHeight="1">
      <c r="A20" s="20" t="s">
        <v>82</v>
      </c>
      <c r="B20" s="17" t="s">
        <v>55</v>
      </c>
      <c r="C20" s="14">
        <f>C21+C22</f>
        <v>62024</v>
      </c>
      <c r="D20" s="14">
        <f t="shared" si="0"/>
        <v>62024</v>
      </c>
      <c r="E20" s="14">
        <f aca="true" t="shared" si="2" ref="E20:U20">E21+E22</f>
        <v>2614</v>
      </c>
      <c r="F20" s="14">
        <f t="shared" si="2"/>
        <v>5340</v>
      </c>
      <c r="G20" s="14">
        <f t="shared" si="2"/>
        <v>5095</v>
      </c>
      <c r="H20" s="14">
        <f t="shared" si="2"/>
        <v>13049</v>
      </c>
      <c r="I20" s="14">
        <f t="shared" si="2"/>
        <v>5608</v>
      </c>
      <c r="J20" s="14">
        <f t="shared" si="2"/>
        <v>3638</v>
      </c>
      <c r="K20" s="14">
        <f t="shared" si="2"/>
        <v>4301</v>
      </c>
      <c r="L20" s="14">
        <f t="shared" si="2"/>
        <v>13547</v>
      </c>
      <c r="M20" s="14">
        <f t="shared" si="2"/>
        <v>6296</v>
      </c>
      <c r="N20" s="14">
        <f t="shared" si="2"/>
        <v>8497</v>
      </c>
      <c r="O20" s="14">
        <f t="shared" si="2"/>
        <v>6011</v>
      </c>
      <c r="P20" s="14">
        <f t="shared" si="2"/>
        <v>0</v>
      </c>
      <c r="Q20" s="14">
        <f t="shared" si="2"/>
        <v>20804</v>
      </c>
      <c r="R20" s="14">
        <f t="shared" si="2"/>
        <v>5825</v>
      </c>
      <c r="S20" s="14">
        <f t="shared" si="2"/>
        <v>5592</v>
      </c>
      <c r="T20" s="14">
        <f t="shared" si="2"/>
        <v>3207</v>
      </c>
      <c r="U20" s="14">
        <f t="shared" si="2"/>
        <v>14624</v>
      </c>
      <c r="V20" s="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7.5" customHeight="1">
      <c r="A21" s="20" t="s">
        <v>102</v>
      </c>
      <c r="B21" s="17"/>
      <c r="C21" s="18">
        <v>4179</v>
      </c>
      <c r="D21" s="18">
        <f t="shared" si="0"/>
        <v>4179</v>
      </c>
      <c r="E21" s="18">
        <v>30</v>
      </c>
      <c r="F21" s="18">
        <v>304</v>
      </c>
      <c r="G21" s="18">
        <v>626</v>
      </c>
      <c r="H21" s="18">
        <f>E21+F21+G21</f>
        <v>960</v>
      </c>
      <c r="I21" s="18">
        <v>262</v>
      </c>
      <c r="J21" s="18">
        <v>462</v>
      </c>
      <c r="K21" s="18">
        <v>620</v>
      </c>
      <c r="L21" s="18">
        <f>I21+J21+K21</f>
        <v>1344</v>
      </c>
      <c r="M21" s="18">
        <v>937</v>
      </c>
      <c r="N21" s="18">
        <v>0</v>
      </c>
      <c r="O21" s="18">
        <v>0</v>
      </c>
      <c r="P21" s="18"/>
      <c r="Q21" s="18">
        <f>M21+N21+O21</f>
        <v>937</v>
      </c>
      <c r="R21" s="18">
        <v>294</v>
      </c>
      <c r="S21" s="18">
        <v>322</v>
      </c>
      <c r="T21" s="18">
        <v>322</v>
      </c>
      <c r="U21" s="18">
        <f>R21+S21+T21</f>
        <v>938</v>
      </c>
      <c r="V21" s="3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53.25" customHeight="1">
      <c r="A22" s="20" t="s">
        <v>103</v>
      </c>
      <c r="B22" s="17"/>
      <c r="C22" s="18">
        <v>57845</v>
      </c>
      <c r="D22" s="18">
        <f t="shared" si="0"/>
        <v>57845</v>
      </c>
      <c r="E22" s="18">
        <v>2584</v>
      </c>
      <c r="F22" s="18">
        <v>5036</v>
      </c>
      <c r="G22" s="18">
        <v>4469</v>
      </c>
      <c r="H22" s="18">
        <f>E22+F22+G22</f>
        <v>12089</v>
      </c>
      <c r="I22" s="18">
        <v>5346</v>
      </c>
      <c r="J22" s="18">
        <v>3176</v>
      </c>
      <c r="K22" s="18">
        <v>3681</v>
      </c>
      <c r="L22" s="18">
        <f>I22+J22+K22</f>
        <v>12203</v>
      </c>
      <c r="M22" s="18">
        <v>5359</v>
      </c>
      <c r="N22" s="18">
        <v>8497</v>
      </c>
      <c r="O22" s="18">
        <v>6011</v>
      </c>
      <c r="P22" s="18"/>
      <c r="Q22" s="18">
        <f>M22+N22+O22</f>
        <v>19867</v>
      </c>
      <c r="R22" s="18">
        <v>5531</v>
      </c>
      <c r="S22" s="18">
        <v>5270</v>
      </c>
      <c r="T22" s="18">
        <v>2885</v>
      </c>
      <c r="U22" s="18">
        <f>R22+S22+T22</f>
        <v>13686</v>
      </c>
      <c r="V22" s="3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9.25" customHeight="1">
      <c r="A23" s="20" t="s">
        <v>83</v>
      </c>
      <c r="B23" s="17" t="s">
        <v>51</v>
      </c>
      <c r="C23" s="14">
        <f>C24+C25</f>
        <v>33931.9</v>
      </c>
      <c r="D23" s="14">
        <f t="shared" si="0"/>
        <v>33931.899999999994</v>
      </c>
      <c r="E23" s="14">
        <f aca="true" t="shared" si="3" ref="E23:U23">E25+E24</f>
        <v>-8622</v>
      </c>
      <c r="F23" s="14">
        <f t="shared" si="3"/>
        <v>694</v>
      </c>
      <c r="G23" s="14">
        <f t="shared" si="3"/>
        <v>11865</v>
      </c>
      <c r="H23" s="14">
        <f t="shared" si="3"/>
        <v>3937</v>
      </c>
      <c r="I23" s="14">
        <f t="shared" si="3"/>
        <v>1385</v>
      </c>
      <c r="J23" s="14">
        <f t="shared" si="3"/>
        <v>7798</v>
      </c>
      <c r="K23" s="14">
        <f t="shared" si="3"/>
        <v>890</v>
      </c>
      <c r="L23" s="14">
        <f t="shared" si="3"/>
        <v>10073</v>
      </c>
      <c r="M23" s="14">
        <f t="shared" si="3"/>
        <v>4957</v>
      </c>
      <c r="N23" s="14">
        <f t="shared" si="3"/>
        <v>6692.5</v>
      </c>
      <c r="O23" s="14">
        <f t="shared" si="3"/>
        <v>2293.1</v>
      </c>
      <c r="P23" s="14">
        <f t="shared" si="3"/>
        <v>0</v>
      </c>
      <c r="Q23" s="14">
        <f t="shared" si="3"/>
        <v>13942.6</v>
      </c>
      <c r="R23" s="14">
        <f t="shared" si="3"/>
        <v>1992.1</v>
      </c>
      <c r="S23" s="14">
        <f t="shared" si="3"/>
        <v>1992.1</v>
      </c>
      <c r="T23" s="14">
        <f t="shared" si="3"/>
        <v>1995.1</v>
      </c>
      <c r="U23" s="14">
        <f t="shared" si="3"/>
        <v>5979.299999999999</v>
      </c>
      <c r="V23" s="3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37.5" customHeight="1">
      <c r="A24" s="20" t="s">
        <v>102</v>
      </c>
      <c r="B24" s="17"/>
      <c r="C24" s="18">
        <v>12020.9</v>
      </c>
      <c r="D24" s="18">
        <f t="shared" si="0"/>
        <v>12020.9</v>
      </c>
      <c r="E24" s="18">
        <v>-9253</v>
      </c>
      <c r="F24" s="18">
        <v>0</v>
      </c>
      <c r="G24" s="18">
        <v>10961</v>
      </c>
      <c r="H24" s="18">
        <f>E24+F24+G24</f>
        <v>1708</v>
      </c>
      <c r="I24" s="18">
        <v>350</v>
      </c>
      <c r="J24" s="18">
        <v>602</v>
      </c>
      <c r="K24" s="18">
        <v>470</v>
      </c>
      <c r="L24" s="18">
        <f>I24+J24+K24</f>
        <v>1422</v>
      </c>
      <c r="M24" s="18">
        <v>4341</v>
      </c>
      <c r="N24" s="18">
        <v>-1196.5</v>
      </c>
      <c r="O24" s="18">
        <v>1661.1</v>
      </c>
      <c r="P24" s="18"/>
      <c r="Q24" s="18">
        <f>M24+N24+O24</f>
        <v>4805.6</v>
      </c>
      <c r="R24" s="18">
        <v>1361.1</v>
      </c>
      <c r="S24" s="18">
        <v>1361.1</v>
      </c>
      <c r="T24" s="18">
        <v>1363.1</v>
      </c>
      <c r="U24" s="18">
        <f>R24+S24+T24</f>
        <v>4085.2999999999997</v>
      </c>
      <c r="V24" s="3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50.25" customHeight="1">
      <c r="A25" s="20" t="s">
        <v>103</v>
      </c>
      <c r="B25" s="17"/>
      <c r="C25" s="18">
        <v>21911</v>
      </c>
      <c r="D25" s="18">
        <f t="shared" si="0"/>
        <v>21911</v>
      </c>
      <c r="E25" s="39">
        <v>631</v>
      </c>
      <c r="F25" s="39">
        <v>694</v>
      </c>
      <c r="G25" s="39">
        <v>904</v>
      </c>
      <c r="H25" s="18">
        <f>E25+F25+G25</f>
        <v>2229</v>
      </c>
      <c r="I25" s="18">
        <v>1035</v>
      </c>
      <c r="J25" s="18">
        <v>7196</v>
      </c>
      <c r="K25" s="18">
        <v>420</v>
      </c>
      <c r="L25" s="18">
        <f>I25+J25+K25</f>
        <v>8651</v>
      </c>
      <c r="M25" s="18">
        <v>616</v>
      </c>
      <c r="N25" s="18">
        <v>7889</v>
      </c>
      <c r="O25" s="18">
        <v>632</v>
      </c>
      <c r="P25" s="18"/>
      <c r="Q25" s="18">
        <f>M25+N25+O25</f>
        <v>9137</v>
      </c>
      <c r="R25" s="18">
        <v>631</v>
      </c>
      <c r="S25" s="18">
        <v>631</v>
      </c>
      <c r="T25" s="18">
        <v>632</v>
      </c>
      <c r="U25" s="18">
        <f>R25+S25+T25</f>
        <v>1894</v>
      </c>
      <c r="V25" s="3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39.75" customHeight="1">
      <c r="A26" s="21" t="s">
        <v>81</v>
      </c>
      <c r="B26" s="12" t="s">
        <v>52</v>
      </c>
      <c r="C26" s="52">
        <f aca="true" t="shared" si="4" ref="C26:U26">C28+C30+C32+C34+C36</f>
        <v>100208.95000000001</v>
      </c>
      <c r="D26" s="14">
        <f t="shared" si="4"/>
        <v>100208.90000000001</v>
      </c>
      <c r="E26" s="14">
        <f t="shared" si="4"/>
        <v>3382</v>
      </c>
      <c r="F26" s="14">
        <f t="shared" si="4"/>
        <v>4450</v>
      </c>
      <c r="G26" s="14">
        <f t="shared" si="4"/>
        <v>8400</v>
      </c>
      <c r="H26" s="14">
        <f t="shared" si="4"/>
        <v>16232</v>
      </c>
      <c r="I26" s="14">
        <f t="shared" si="4"/>
        <v>6502</v>
      </c>
      <c r="J26" s="14">
        <f t="shared" si="4"/>
        <v>6753</v>
      </c>
      <c r="K26" s="14">
        <f t="shared" si="4"/>
        <v>7576</v>
      </c>
      <c r="L26" s="14">
        <f t="shared" si="4"/>
        <v>20831</v>
      </c>
      <c r="M26" s="14">
        <f t="shared" si="4"/>
        <v>16947</v>
      </c>
      <c r="N26" s="14">
        <f t="shared" si="4"/>
        <v>12502.1</v>
      </c>
      <c r="O26" s="14">
        <f t="shared" si="4"/>
        <v>8477.9</v>
      </c>
      <c r="P26" s="14">
        <f t="shared" si="4"/>
        <v>0</v>
      </c>
      <c r="Q26" s="14">
        <f t="shared" si="4"/>
        <v>37927</v>
      </c>
      <c r="R26" s="14">
        <f t="shared" si="4"/>
        <v>7943</v>
      </c>
      <c r="S26" s="14">
        <f t="shared" si="4"/>
        <v>7949</v>
      </c>
      <c r="T26" s="14">
        <f t="shared" si="4"/>
        <v>9326.9</v>
      </c>
      <c r="U26" s="14">
        <f t="shared" si="4"/>
        <v>25218.9</v>
      </c>
      <c r="V26" s="3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21" customHeight="1">
      <c r="A27" s="16" t="s">
        <v>53</v>
      </c>
      <c r="B27" s="12"/>
      <c r="C27" s="18"/>
      <c r="D27" s="14"/>
      <c r="E27" s="18"/>
      <c r="F27" s="18"/>
      <c r="G27" s="18"/>
      <c r="H27" s="14"/>
      <c r="I27" s="18"/>
      <c r="J27" s="18"/>
      <c r="K27" s="18"/>
      <c r="L27" s="14"/>
      <c r="M27" s="18"/>
      <c r="N27" s="18"/>
      <c r="O27" s="18"/>
      <c r="P27" s="18"/>
      <c r="Q27" s="14"/>
      <c r="R27" s="18"/>
      <c r="S27" s="18"/>
      <c r="T27" s="18"/>
      <c r="U27" s="14"/>
      <c r="V27" s="3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65.25" customHeight="1">
      <c r="A28" s="20" t="s">
        <v>92</v>
      </c>
      <c r="B28" s="17" t="s">
        <v>56</v>
      </c>
      <c r="C28" s="14">
        <v>687</v>
      </c>
      <c r="D28" s="14">
        <f aca="true" t="shared" si="5" ref="D28:U28">D29</f>
        <v>687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687</v>
      </c>
      <c r="P28" s="14">
        <f t="shared" si="5"/>
        <v>0</v>
      </c>
      <c r="Q28" s="14">
        <f t="shared" si="5"/>
        <v>687</v>
      </c>
      <c r="R28" s="14">
        <f t="shared" si="5"/>
        <v>0</v>
      </c>
      <c r="S28" s="14">
        <f t="shared" si="5"/>
        <v>0</v>
      </c>
      <c r="T28" s="14">
        <f t="shared" si="5"/>
        <v>0</v>
      </c>
      <c r="U28" s="14">
        <f t="shared" si="5"/>
        <v>0</v>
      </c>
      <c r="V28" s="3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6" customHeight="1">
      <c r="A29" s="20" t="s">
        <v>102</v>
      </c>
      <c r="B29" s="17"/>
      <c r="C29" s="18">
        <v>687</v>
      </c>
      <c r="D29" s="18">
        <f>H29+L29+Q29+U29</f>
        <v>687</v>
      </c>
      <c r="E29" s="18"/>
      <c r="F29" s="18"/>
      <c r="G29" s="18"/>
      <c r="H29" s="18">
        <f>E29+F29+G29</f>
        <v>0</v>
      </c>
      <c r="I29" s="18"/>
      <c r="J29" s="18"/>
      <c r="K29" s="18"/>
      <c r="L29" s="18">
        <f>I29+J29+K29</f>
        <v>0</v>
      </c>
      <c r="M29" s="18"/>
      <c r="N29" s="18"/>
      <c r="O29" s="18">
        <f>297+390</f>
        <v>687</v>
      </c>
      <c r="P29" s="18"/>
      <c r="Q29" s="18">
        <f>M29+N29+O29</f>
        <v>687</v>
      </c>
      <c r="R29" s="18"/>
      <c r="S29" s="18"/>
      <c r="T29" s="18"/>
      <c r="U29" s="18">
        <f>R29+S29+T29</f>
        <v>0</v>
      </c>
      <c r="V29" s="3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35.25" customHeight="1">
      <c r="A30" s="20" t="s">
        <v>84</v>
      </c>
      <c r="B30" s="17" t="s">
        <v>57</v>
      </c>
      <c r="C30" s="14">
        <f aca="true" t="shared" si="6" ref="C30:U30">C31</f>
        <v>37261.15</v>
      </c>
      <c r="D30" s="14">
        <f t="shared" si="6"/>
        <v>37261.15</v>
      </c>
      <c r="E30" s="14">
        <f t="shared" si="6"/>
        <v>2612</v>
      </c>
      <c r="F30" s="14">
        <f t="shared" si="6"/>
        <v>1342</v>
      </c>
      <c r="G30" s="14">
        <f t="shared" si="6"/>
        <v>5726</v>
      </c>
      <c r="H30" s="14">
        <f t="shared" si="6"/>
        <v>9680</v>
      </c>
      <c r="I30" s="14">
        <f t="shared" si="6"/>
        <v>3373</v>
      </c>
      <c r="J30" s="14">
        <f t="shared" si="6"/>
        <v>3922</v>
      </c>
      <c r="K30" s="14">
        <f t="shared" si="6"/>
        <v>1440</v>
      </c>
      <c r="L30" s="14">
        <f t="shared" si="6"/>
        <v>8735</v>
      </c>
      <c r="M30" s="14">
        <f t="shared" si="6"/>
        <v>3362</v>
      </c>
      <c r="N30" s="14">
        <f t="shared" si="6"/>
        <v>3615.15</v>
      </c>
      <c r="O30" s="14">
        <f t="shared" si="6"/>
        <v>2880</v>
      </c>
      <c r="P30" s="14">
        <f t="shared" si="6"/>
        <v>0</v>
      </c>
      <c r="Q30" s="14">
        <f t="shared" si="6"/>
        <v>9857.15</v>
      </c>
      <c r="R30" s="14">
        <f t="shared" si="6"/>
        <v>2943</v>
      </c>
      <c r="S30" s="14">
        <f t="shared" si="6"/>
        <v>2949</v>
      </c>
      <c r="T30" s="14">
        <f t="shared" si="6"/>
        <v>3097</v>
      </c>
      <c r="U30" s="14">
        <f t="shared" si="6"/>
        <v>8989</v>
      </c>
      <c r="V30" s="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37.5" customHeight="1">
      <c r="A31" s="20" t="s">
        <v>102</v>
      </c>
      <c r="B31" s="17"/>
      <c r="C31" s="18">
        <v>37261.15</v>
      </c>
      <c r="D31" s="18">
        <f>H31+L31+Q31+U31</f>
        <v>37261.15</v>
      </c>
      <c r="E31" s="18">
        <v>2612</v>
      </c>
      <c r="F31" s="18">
        <v>1342</v>
      </c>
      <c r="G31" s="18">
        <v>5726</v>
      </c>
      <c r="H31" s="18">
        <f>E31+F31+G31</f>
        <v>9680</v>
      </c>
      <c r="I31" s="18">
        <v>3373</v>
      </c>
      <c r="J31" s="18">
        <v>3922</v>
      </c>
      <c r="K31" s="18">
        <v>1440</v>
      </c>
      <c r="L31" s="18">
        <f>I31+J31+K31</f>
        <v>8735</v>
      </c>
      <c r="M31" s="18">
        <v>3362</v>
      </c>
      <c r="N31" s="18">
        <v>3615.15</v>
      </c>
      <c r="O31" s="18">
        <v>2880</v>
      </c>
      <c r="P31" s="18"/>
      <c r="Q31" s="18">
        <f>M31+N31+O31</f>
        <v>9857.15</v>
      </c>
      <c r="R31" s="18">
        <v>2943</v>
      </c>
      <c r="S31" s="18">
        <v>2949</v>
      </c>
      <c r="T31" s="18">
        <v>3097</v>
      </c>
      <c r="U31" s="18">
        <f>R31+S31+T31</f>
        <v>8989</v>
      </c>
      <c r="V31" s="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82.5" customHeight="1">
      <c r="A32" s="20" t="s">
        <v>94</v>
      </c>
      <c r="B32" s="17" t="s">
        <v>58</v>
      </c>
      <c r="C32" s="14">
        <v>892</v>
      </c>
      <c r="D32" s="14">
        <v>892</v>
      </c>
      <c r="E32" s="14">
        <f aca="true" t="shared" si="7" ref="E32:U32">E33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891.1</v>
      </c>
      <c r="L32" s="14">
        <f t="shared" si="7"/>
        <v>891.1</v>
      </c>
      <c r="M32" s="14">
        <f t="shared" si="7"/>
        <v>0</v>
      </c>
      <c r="N32" s="14">
        <f t="shared" si="7"/>
        <v>0</v>
      </c>
      <c r="O32" s="14">
        <f t="shared" si="7"/>
        <v>0.9</v>
      </c>
      <c r="P32" s="14">
        <f t="shared" si="7"/>
        <v>0</v>
      </c>
      <c r="Q32" s="14">
        <f t="shared" si="7"/>
        <v>0.9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45" customHeight="1">
      <c r="A33" s="20" t="s">
        <v>102</v>
      </c>
      <c r="B33" s="17"/>
      <c r="C33" s="18">
        <v>892</v>
      </c>
      <c r="D33" s="18">
        <v>892</v>
      </c>
      <c r="E33" s="18"/>
      <c r="F33" s="18"/>
      <c r="G33" s="18"/>
      <c r="H33" s="18">
        <f>E33+F33+G33</f>
        <v>0</v>
      </c>
      <c r="I33" s="18"/>
      <c r="J33" s="18"/>
      <c r="K33" s="18">
        <v>891.1</v>
      </c>
      <c r="L33" s="18">
        <f>I33+J33+K33</f>
        <v>891.1</v>
      </c>
      <c r="M33" s="18"/>
      <c r="N33" s="18"/>
      <c r="O33" s="18">
        <v>0.9</v>
      </c>
      <c r="P33" s="18"/>
      <c r="Q33" s="18">
        <f>M33+N33+O33</f>
        <v>0.9</v>
      </c>
      <c r="R33" s="18"/>
      <c r="S33" s="18"/>
      <c r="T33" s="18"/>
      <c r="U33" s="18">
        <f>R33+S33+T33</f>
        <v>0</v>
      </c>
      <c r="V33" s="3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72" customHeight="1">
      <c r="A34" s="20" t="s">
        <v>93</v>
      </c>
      <c r="B34" s="17" t="s">
        <v>59</v>
      </c>
      <c r="C34" s="14">
        <v>11</v>
      </c>
      <c r="D34" s="14">
        <v>11</v>
      </c>
      <c r="E34" s="14">
        <f aca="true" t="shared" si="8" ref="E34:U34">E35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4">
        <f t="shared" si="8"/>
        <v>0</v>
      </c>
      <c r="T34" s="14">
        <f t="shared" si="8"/>
        <v>11</v>
      </c>
      <c r="U34" s="14">
        <f t="shared" si="8"/>
        <v>11</v>
      </c>
      <c r="V34" s="3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37.5" customHeight="1">
      <c r="A35" s="20" t="s">
        <v>102</v>
      </c>
      <c r="B35" s="17"/>
      <c r="C35" s="18">
        <v>11</v>
      </c>
      <c r="D35" s="18">
        <v>11</v>
      </c>
      <c r="E35" s="18"/>
      <c r="F35" s="18"/>
      <c r="G35" s="18"/>
      <c r="H35" s="18">
        <f>E35+F35+G35</f>
        <v>0</v>
      </c>
      <c r="I35" s="18"/>
      <c r="J35" s="18"/>
      <c r="K35" s="18"/>
      <c r="L35" s="18">
        <f>I35+J35+K35</f>
        <v>0</v>
      </c>
      <c r="M35" s="18"/>
      <c r="N35" s="18"/>
      <c r="O35" s="18"/>
      <c r="P35" s="18"/>
      <c r="Q35" s="18">
        <f>M35+N35+O35</f>
        <v>0</v>
      </c>
      <c r="R35" s="18"/>
      <c r="S35" s="18"/>
      <c r="T35" s="18">
        <v>11</v>
      </c>
      <c r="U35" s="18">
        <f>R35+S35+T35</f>
        <v>11</v>
      </c>
      <c r="V35" s="3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37.5" customHeight="1">
      <c r="A36" s="20" t="s">
        <v>54</v>
      </c>
      <c r="B36" s="17" t="s">
        <v>60</v>
      </c>
      <c r="C36" s="14">
        <f aca="true" t="shared" si="9" ref="C36:U36">C37</f>
        <v>61357.8</v>
      </c>
      <c r="D36" s="14">
        <f t="shared" si="9"/>
        <v>61357.75000000001</v>
      </c>
      <c r="E36" s="14">
        <f t="shared" si="9"/>
        <v>770</v>
      </c>
      <c r="F36" s="14">
        <f t="shared" si="9"/>
        <v>3108</v>
      </c>
      <c r="G36" s="14">
        <f t="shared" si="9"/>
        <v>2674</v>
      </c>
      <c r="H36" s="14">
        <f t="shared" si="9"/>
        <v>6552</v>
      </c>
      <c r="I36" s="14">
        <f t="shared" si="9"/>
        <v>3129</v>
      </c>
      <c r="J36" s="14">
        <f t="shared" si="9"/>
        <v>2831</v>
      </c>
      <c r="K36" s="14">
        <f t="shared" si="9"/>
        <v>5244.9</v>
      </c>
      <c r="L36" s="14">
        <f t="shared" si="9"/>
        <v>11204.9</v>
      </c>
      <c r="M36" s="14">
        <f t="shared" si="9"/>
        <v>13585</v>
      </c>
      <c r="N36" s="14">
        <f t="shared" si="9"/>
        <v>8886.95</v>
      </c>
      <c r="O36" s="14">
        <f t="shared" si="9"/>
        <v>4910</v>
      </c>
      <c r="P36" s="14">
        <f t="shared" si="9"/>
        <v>0</v>
      </c>
      <c r="Q36" s="14">
        <f t="shared" si="9"/>
        <v>27381.95</v>
      </c>
      <c r="R36" s="14">
        <f t="shared" si="9"/>
        <v>5000</v>
      </c>
      <c r="S36" s="14">
        <f t="shared" si="9"/>
        <v>5000</v>
      </c>
      <c r="T36" s="14">
        <f t="shared" si="9"/>
        <v>6218.9</v>
      </c>
      <c r="U36" s="14">
        <f t="shared" si="9"/>
        <v>16218.9</v>
      </c>
      <c r="V36" s="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39" customHeight="1">
      <c r="A37" s="20" t="s">
        <v>102</v>
      </c>
      <c r="B37" s="17"/>
      <c r="C37" s="18">
        <v>61357.8</v>
      </c>
      <c r="D37" s="18">
        <f>H37+L37+Q37+U37</f>
        <v>61357.75000000001</v>
      </c>
      <c r="E37" s="18">
        <v>770</v>
      </c>
      <c r="F37" s="18">
        <v>3108</v>
      </c>
      <c r="G37" s="18">
        <v>2674</v>
      </c>
      <c r="H37" s="18">
        <f>E37+F37+G37</f>
        <v>6552</v>
      </c>
      <c r="I37" s="18">
        <v>3129</v>
      </c>
      <c r="J37" s="18">
        <v>2831</v>
      </c>
      <c r="K37" s="18">
        <v>5244.9</v>
      </c>
      <c r="L37" s="18">
        <f>I37+J37+K37</f>
        <v>11204.9</v>
      </c>
      <c r="M37" s="18">
        <v>13585</v>
      </c>
      <c r="N37" s="18">
        <v>8886.95</v>
      </c>
      <c r="O37" s="18">
        <v>4910</v>
      </c>
      <c r="P37" s="18"/>
      <c r="Q37" s="18">
        <f>M37+N37+O37</f>
        <v>27381.95</v>
      </c>
      <c r="R37" s="18">
        <v>5000</v>
      </c>
      <c r="S37" s="18">
        <v>5000</v>
      </c>
      <c r="T37" s="18">
        <v>6218.9</v>
      </c>
      <c r="U37" s="18">
        <f>R37+S37+T37</f>
        <v>16218.9</v>
      </c>
      <c r="V37" s="3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41.25" customHeight="1">
      <c r="A38" s="21" t="s">
        <v>61</v>
      </c>
      <c r="B38" s="12" t="s">
        <v>62</v>
      </c>
      <c r="C38" s="14">
        <v>0</v>
      </c>
      <c r="D38" s="14">
        <f aca="true" t="shared" si="10" ref="D38:U38">D18-D26</f>
        <v>-4253</v>
      </c>
      <c r="E38" s="14">
        <f t="shared" si="10"/>
        <v>-9390</v>
      </c>
      <c r="F38" s="14">
        <f t="shared" si="10"/>
        <v>1584</v>
      </c>
      <c r="G38" s="14">
        <f t="shared" si="10"/>
        <v>8560</v>
      </c>
      <c r="H38" s="14">
        <f t="shared" si="10"/>
        <v>754</v>
      </c>
      <c r="I38" s="14">
        <f t="shared" si="10"/>
        <v>491</v>
      </c>
      <c r="J38" s="14">
        <f t="shared" si="10"/>
        <v>4683</v>
      </c>
      <c r="K38" s="14">
        <f t="shared" si="10"/>
        <v>-2385</v>
      </c>
      <c r="L38" s="14">
        <f t="shared" si="10"/>
        <v>2789</v>
      </c>
      <c r="M38" s="14">
        <f t="shared" si="10"/>
        <v>-5694</v>
      </c>
      <c r="N38" s="14">
        <f t="shared" si="10"/>
        <v>2687.3999999999996</v>
      </c>
      <c r="O38" s="14">
        <f t="shared" si="10"/>
        <v>-173.79999999999927</v>
      </c>
      <c r="P38" s="14">
        <f t="shared" si="10"/>
        <v>0</v>
      </c>
      <c r="Q38" s="14">
        <f t="shared" si="10"/>
        <v>-3180.4000000000015</v>
      </c>
      <c r="R38" s="14">
        <f t="shared" si="10"/>
        <v>-125.89999999999964</v>
      </c>
      <c r="S38" s="14">
        <f t="shared" si="10"/>
        <v>-364.89999999999964</v>
      </c>
      <c r="T38" s="14">
        <f t="shared" si="10"/>
        <v>-4124.799999999999</v>
      </c>
      <c r="U38" s="14">
        <f t="shared" si="10"/>
        <v>-4615.600000000002</v>
      </c>
      <c r="V38" s="3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33.75" customHeight="1">
      <c r="A39" s="21" t="s">
        <v>63</v>
      </c>
      <c r="B39" s="12" t="s">
        <v>64</v>
      </c>
      <c r="C39" s="18">
        <v>0</v>
      </c>
      <c r="D39" s="14">
        <f aca="true" t="shared" si="11" ref="D39:U39">-D38</f>
        <v>4253</v>
      </c>
      <c r="E39" s="14">
        <f t="shared" si="11"/>
        <v>9390</v>
      </c>
      <c r="F39" s="14">
        <f t="shared" si="11"/>
        <v>-1584</v>
      </c>
      <c r="G39" s="14">
        <f t="shared" si="11"/>
        <v>-8560</v>
      </c>
      <c r="H39" s="14">
        <f t="shared" si="11"/>
        <v>-754</v>
      </c>
      <c r="I39" s="14">
        <f t="shared" si="11"/>
        <v>-491</v>
      </c>
      <c r="J39" s="14">
        <f t="shared" si="11"/>
        <v>-4683</v>
      </c>
      <c r="K39" s="14">
        <f t="shared" si="11"/>
        <v>2385</v>
      </c>
      <c r="L39" s="14">
        <f t="shared" si="11"/>
        <v>-2789</v>
      </c>
      <c r="M39" s="14">
        <f t="shared" si="11"/>
        <v>5694</v>
      </c>
      <c r="N39" s="14">
        <f t="shared" si="11"/>
        <v>-2687.3999999999996</v>
      </c>
      <c r="O39" s="14">
        <f t="shared" si="11"/>
        <v>173.79999999999927</v>
      </c>
      <c r="P39" s="14">
        <f t="shared" si="11"/>
        <v>0</v>
      </c>
      <c r="Q39" s="14">
        <f t="shared" si="11"/>
        <v>3180.4000000000015</v>
      </c>
      <c r="R39" s="14">
        <f t="shared" si="11"/>
        <v>125.89999999999964</v>
      </c>
      <c r="S39" s="14">
        <f t="shared" si="11"/>
        <v>364.89999999999964</v>
      </c>
      <c r="T39" s="14">
        <f t="shared" si="11"/>
        <v>4124.799999999999</v>
      </c>
      <c r="U39" s="14">
        <f t="shared" si="11"/>
        <v>4615.600000000002</v>
      </c>
      <c r="V39" s="3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33.75" customHeight="1">
      <c r="A40" s="20" t="s">
        <v>102</v>
      </c>
      <c r="B40" s="12"/>
      <c r="C40" s="18">
        <v>65420</v>
      </c>
      <c r="D40" s="18">
        <v>62434</v>
      </c>
      <c r="E40" s="18">
        <f aca="true" t="shared" si="12" ref="E40:U40">-(E21+E24-(E29+E31+E33+E35+E37))</f>
        <v>12605</v>
      </c>
      <c r="F40" s="18">
        <f t="shared" si="12"/>
        <v>4146</v>
      </c>
      <c r="G40" s="18">
        <f t="shared" si="12"/>
        <v>-3187</v>
      </c>
      <c r="H40" s="18">
        <f t="shared" si="12"/>
        <v>13564</v>
      </c>
      <c r="I40" s="18">
        <f t="shared" si="12"/>
        <v>5890</v>
      </c>
      <c r="J40" s="18">
        <f t="shared" si="12"/>
        <v>5689</v>
      </c>
      <c r="K40" s="18">
        <f t="shared" si="12"/>
        <v>6486</v>
      </c>
      <c r="L40" s="18">
        <f t="shared" si="12"/>
        <v>18065</v>
      </c>
      <c r="M40" s="18">
        <f t="shared" si="12"/>
        <v>11669</v>
      </c>
      <c r="N40" s="18">
        <f t="shared" si="12"/>
        <v>13698.6</v>
      </c>
      <c r="O40" s="18">
        <f t="shared" si="12"/>
        <v>6816.799999999999</v>
      </c>
      <c r="P40" s="18">
        <f t="shared" si="12"/>
        <v>0</v>
      </c>
      <c r="Q40" s="18">
        <f t="shared" si="12"/>
        <v>32184.4</v>
      </c>
      <c r="R40" s="18">
        <f t="shared" si="12"/>
        <v>6287.9</v>
      </c>
      <c r="S40" s="18">
        <f t="shared" si="12"/>
        <v>6265.9</v>
      </c>
      <c r="T40" s="18">
        <f t="shared" si="12"/>
        <v>7641.799999999999</v>
      </c>
      <c r="U40" s="18">
        <f t="shared" si="12"/>
        <v>20195.600000000002</v>
      </c>
      <c r="V40" s="3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48" customHeight="1">
      <c r="A41" s="20" t="s">
        <v>103</v>
      </c>
      <c r="B41" s="12"/>
      <c r="C41" s="18">
        <v>-65420</v>
      </c>
      <c r="D41" s="18">
        <v>-65420</v>
      </c>
      <c r="E41" s="18">
        <f aca="true" t="shared" si="13" ref="E41:U41">-(E22+E25-(0))</f>
        <v>-3215</v>
      </c>
      <c r="F41" s="18">
        <f t="shared" si="13"/>
        <v>-5730</v>
      </c>
      <c r="G41" s="18">
        <f t="shared" si="13"/>
        <v>-5373</v>
      </c>
      <c r="H41" s="18">
        <f t="shared" si="13"/>
        <v>-14318</v>
      </c>
      <c r="I41" s="18">
        <f t="shared" si="13"/>
        <v>-6381</v>
      </c>
      <c r="J41" s="18">
        <f t="shared" si="13"/>
        <v>-10372</v>
      </c>
      <c r="K41" s="18">
        <f t="shared" si="13"/>
        <v>-4101</v>
      </c>
      <c r="L41" s="18">
        <f t="shared" si="13"/>
        <v>-20854</v>
      </c>
      <c r="M41" s="18">
        <f t="shared" si="13"/>
        <v>-5975</v>
      </c>
      <c r="N41" s="18">
        <f t="shared" si="13"/>
        <v>-16386</v>
      </c>
      <c r="O41" s="18">
        <f t="shared" si="13"/>
        <v>-6643</v>
      </c>
      <c r="P41" s="18">
        <f t="shared" si="13"/>
        <v>0</v>
      </c>
      <c r="Q41" s="18">
        <f t="shared" si="13"/>
        <v>-29004</v>
      </c>
      <c r="R41" s="18">
        <f t="shared" si="13"/>
        <v>-6162</v>
      </c>
      <c r="S41" s="18">
        <f t="shared" si="13"/>
        <v>-5901</v>
      </c>
      <c r="T41" s="18">
        <f t="shared" si="13"/>
        <v>-3517</v>
      </c>
      <c r="U41" s="18">
        <f t="shared" si="13"/>
        <v>-15580</v>
      </c>
      <c r="V41" s="3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35.25" customHeight="1">
      <c r="A42" s="21" t="s">
        <v>65</v>
      </c>
      <c r="B42" s="12" t="s">
        <v>66</v>
      </c>
      <c r="C42" s="14">
        <f aca="true" t="shared" si="14" ref="C42:U42">-C18</f>
        <v>-95955.9</v>
      </c>
      <c r="D42" s="14">
        <f t="shared" si="14"/>
        <v>-95955.90000000001</v>
      </c>
      <c r="E42" s="14">
        <f t="shared" si="14"/>
        <v>6008</v>
      </c>
      <c r="F42" s="14">
        <f t="shared" si="14"/>
        <v>-6034</v>
      </c>
      <c r="G42" s="14">
        <f t="shared" si="14"/>
        <v>-16960</v>
      </c>
      <c r="H42" s="14">
        <f t="shared" si="14"/>
        <v>-16986</v>
      </c>
      <c r="I42" s="14">
        <f t="shared" si="14"/>
        <v>-6993</v>
      </c>
      <c r="J42" s="14">
        <f t="shared" si="14"/>
        <v>-11436</v>
      </c>
      <c r="K42" s="14">
        <f t="shared" si="14"/>
        <v>-5191</v>
      </c>
      <c r="L42" s="14">
        <f t="shared" si="14"/>
        <v>-23620</v>
      </c>
      <c r="M42" s="14">
        <f t="shared" si="14"/>
        <v>-11253</v>
      </c>
      <c r="N42" s="14">
        <f t="shared" si="14"/>
        <v>-15189.5</v>
      </c>
      <c r="O42" s="14">
        <f t="shared" si="14"/>
        <v>-8304.1</v>
      </c>
      <c r="P42" s="14">
        <f t="shared" si="14"/>
        <v>0</v>
      </c>
      <c r="Q42" s="14">
        <f t="shared" si="14"/>
        <v>-34746.6</v>
      </c>
      <c r="R42" s="14">
        <f t="shared" si="14"/>
        <v>-7817.1</v>
      </c>
      <c r="S42" s="14">
        <f t="shared" si="14"/>
        <v>-7584.1</v>
      </c>
      <c r="T42" s="14">
        <f t="shared" si="14"/>
        <v>-5202.1</v>
      </c>
      <c r="U42" s="14">
        <f t="shared" si="14"/>
        <v>-20603.3</v>
      </c>
      <c r="V42" s="3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6" t="s">
        <v>53</v>
      </c>
      <c r="B43" s="12"/>
      <c r="C43" s="18"/>
      <c r="D43" s="14"/>
      <c r="E43" s="18"/>
      <c r="F43" s="18"/>
      <c r="G43" s="18"/>
      <c r="H43" s="14"/>
      <c r="I43" s="18"/>
      <c r="J43" s="18"/>
      <c r="K43" s="18"/>
      <c r="L43" s="14"/>
      <c r="M43" s="18"/>
      <c r="N43" s="18"/>
      <c r="O43" s="18"/>
      <c r="P43" s="18"/>
      <c r="Q43" s="14"/>
      <c r="R43" s="18"/>
      <c r="S43" s="18"/>
      <c r="T43" s="18"/>
      <c r="U43" s="14"/>
      <c r="V43" s="3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61.5" customHeight="1">
      <c r="A44" s="20" t="s">
        <v>103</v>
      </c>
      <c r="B44" s="12"/>
      <c r="C44" s="18">
        <f aca="true" t="shared" si="15" ref="C44:U44">-(C22+C24)</f>
        <v>-69865.9</v>
      </c>
      <c r="D44" s="18">
        <f t="shared" si="15"/>
        <v>-69865.9</v>
      </c>
      <c r="E44" s="18">
        <f t="shared" si="15"/>
        <v>6669</v>
      </c>
      <c r="F44" s="18">
        <f t="shared" si="15"/>
        <v>-5036</v>
      </c>
      <c r="G44" s="18">
        <f t="shared" si="15"/>
        <v>-15430</v>
      </c>
      <c r="H44" s="18">
        <f t="shared" si="15"/>
        <v>-13797</v>
      </c>
      <c r="I44" s="18">
        <f t="shared" si="15"/>
        <v>-5696</v>
      </c>
      <c r="J44" s="18">
        <f t="shared" si="15"/>
        <v>-3778</v>
      </c>
      <c r="K44" s="18">
        <f t="shared" si="15"/>
        <v>-4151</v>
      </c>
      <c r="L44" s="18">
        <f t="shared" si="15"/>
        <v>-13625</v>
      </c>
      <c r="M44" s="18">
        <f t="shared" si="15"/>
        <v>-9700</v>
      </c>
      <c r="N44" s="18">
        <f t="shared" si="15"/>
        <v>-7300.5</v>
      </c>
      <c r="O44" s="18">
        <f t="shared" si="15"/>
        <v>-7672.1</v>
      </c>
      <c r="P44" s="18">
        <f t="shared" si="15"/>
        <v>0</v>
      </c>
      <c r="Q44" s="18">
        <f t="shared" si="15"/>
        <v>-24672.6</v>
      </c>
      <c r="R44" s="18">
        <f t="shared" si="15"/>
        <v>-6892.1</v>
      </c>
      <c r="S44" s="18">
        <f t="shared" si="15"/>
        <v>-6631.1</v>
      </c>
      <c r="T44" s="18">
        <f t="shared" si="15"/>
        <v>-4248.1</v>
      </c>
      <c r="U44" s="18">
        <f t="shared" si="15"/>
        <v>-17771.3</v>
      </c>
      <c r="V44" s="3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42" customHeight="1">
      <c r="A45" s="20" t="s">
        <v>102</v>
      </c>
      <c r="B45" s="12"/>
      <c r="C45" s="18">
        <f aca="true" t="shared" si="16" ref="C45:U45">-(C21+C25)</f>
        <v>-26090</v>
      </c>
      <c r="D45" s="18">
        <f t="shared" si="16"/>
        <v>-26090</v>
      </c>
      <c r="E45" s="18">
        <f t="shared" si="16"/>
        <v>-661</v>
      </c>
      <c r="F45" s="18">
        <f t="shared" si="16"/>
        <v>-998</v>
      </c>
      <c r="G45" s="18">
        <f t="shared" si="16"/>
        <v>-1530</v>
      </c>
      <c r="H45" s="18">
        <f t="shared" si="16"/>
        <v>-3189</v>
      </c>
      <c r="I45" s="18">
        <f t="shared" si="16"/>
        <v>-1297</v>
      </c>
      <c r="J45" s="18">
        <f t="shared" si="16"/>
        <v>-7658</v>
      </c>
      <c r="K45" s="18">
        <f t="shared" si="16"/>
        <v>-1040</v>
      </c>
      <c r="L45" s="18">
        <f t="shared" si="16"/>
        <v>-9995</v>
      </c>
      <c r="M45" s="18">
        <f t="shared" si="16"/>
        <v>-1553</v>
      </c>
      <c r="N45" s="18">
        <f t="shared" si="16"/>
        <v>-7889</v>
      </c>
      <c r="O45" s="18">
        <f t="shared" si="16"/>
        <v>-632</v>
      </c>
      <c r="P45" s="18">
        <f t="shared" si="16"/>
        <v>0</v>
      </c>
      <c r="Q45" s="18">
        <f t="shared" si="16"/>
        <v>-10074</v>
      </c>
      <c r="R45" s="18">
        <f t="shared" si="16"/>
        <v>-925</v>
      </c>
      <c r="S45" s="18">
        <f t="shared" si="16"/>
        <v>-953</v>
      </c>
      <c r="T45" s="18">
        <f t="shared" si="16"/>
        <v>-954</v>
      </c>
      <c r="U45" s="18">
        <f t="shared" si="16"/>
        <v>-2832</v>
      </c>
      <c r="V45" s="3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69" customHeight="1">
      <c r="A46" s="20" t="s">
        <v>95</v>
      </c>
      <c r="B46" s="17" t="s">
        <v>67</v>
      </c>
      <c r="C46" s="18">
        <v>0</v>
      </c>
      <c r="D46" s="14"/>
      <c r="E46" s="18"/>
      <c r="F46" s="18"/>
      <c r="G46" s="18"/>
      <c r="H46" s="14"/>
      <c r="I46" s="18"/>
      <c r="J46" s="18"/>
      <c r="K46" s="18"/>
      <c r="L46" s="14"/>
      <c r="M46" s="18"/>
      <c r="N46" s="18"/>
      <c r="O46" s="18"/>
      <c r="P46" s="18"/>
      <c r="Q46" s="14"/>
      <c r="R46" s="18"/>
      <c r="S46" s="18"/>
      <c r="T46" s="18"/>
      <c r="U46" s="14"/>
      <c r="V46" s="3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83.25" customHeight="1">
      <c r="A47" s="20" t="s">
        <v>87</v>
      </c>
      <c r="B47" s="17" t="s">
        <v>68</v>
      </c>
      <c r="C47" s="18">
        <v>0</v>
      </c>
      <c r="D47" s="14"/>
      <c r="E47" s="39"/>
      <c r="F47" s="39"/>
      <c r="G47" s="39"/>
      <c r="H47" s="14"/>
      <c r="I47" s="18"/>
      <c r="J47" s="18"/>
      <c r="K47" s="18"/>
      <c r="L47" s="14"/>
      <c r="M47" s="18"/>
      <c r="N47" s="18"/>
      <c r="O47" s="18"/>
      <c r="P47" s="18"/>
      <c r="Q47" s="14"/>
      <c r="R47" s="18"/>
      <c r="S47" s="18"/>
      <c r="T47" s="18"/>
      <c r="U47" s="14"/>
      <c r="V47" s="3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36" customHeight="1">
      <c r="A48" s="22" t="s">
        <v>77</v>
      </c>
      <c r="B48" s="17" t="s">
        <v>69</v>
      </c>
      <c r="C48" s="18">
        <v>0</v>
      </c>
      <c r="D48" s="14"/>
      <c r="E48" s="18"/>
      <c r="F48" s="23"/>
      <c r="G48" s="23"/>
      <c r="H48" s="14"/>
      <c r="I48" s="23"/>
      <c r="J48" s="23"/>
      <c r="K48" s="23"/>
      <c r="L48" s="14"/>
      <c r="M48" s="23"/>
      <c r="N48" s="23"/>
      <c r="O48" s="23"/>
      <c r="P48" s="18"/>
      <c r="Q48" s="14"/>
      <c r="R48" s="18"/>
      <c r="S48" s="18"/>
      <c r="T48" s="18"/>
      <c r="U48" s="14"/>
      <c r="V48" s="3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47.25" customHeight="1">
      <c r="A49" s="21" t="s">
        <v>96</v>
      </c>
      <c r="B49" s="12" t="s">
        <v>70</v>
      </c>
      <c r="C49" s="14">
        <f aca="true" t="shared" si="17" ref="C49:U49">C50</f>
        <v>100208.95000000001</v>
      </c>
      <c r="D49" s="14">
        <f t="shared" si="17"/>
        <v>100208.90000000001</v>
      </c>
      <c r="E49" s="14">
        <f t="shared" si="17"/>
        <v>3382</v>
      </c>
      <c r="F49" s="14">
        <f t="shared" si="17"/>
        <v>4450</v>
      </c>
      <c r="G49" s="14">
        <f t="shared" si="17"/>
        <v>8400</v>
      </c>
      <c r="H49" s="14">
        <f t="shared" si="17"/>
        <v>16232</v>
      </c>
      <c r="I49" s="14">
        <f t="shared" si="17"/>
        <v>6502</v>
      </c>
      <c r="J49" s="14">
        <f t="shared" si="17"/>
        <v>6753</v>
      </c>
      <c r="K49" s="14">
        <f t="shared" si="17"/>
        <v>7576</v>
      </c>
      <c r="L49" s="14">
        <f t="shared" si="17"/>
        <v>20831</v>
      </c>
      <c r="M49" s="14">
        <f t="shared" si="17"/>
        <v>16947</v>
      </c>
      <c r="N49" s="14">
        <f t="shared" si="17"/>
        <v>12502.1</v>
      </c>
      <c r="O49" s="14">
        <f t="shared" si="17"/>
        <v>8477.9</v>
      </c>
      <c r="P49" s="14">
        <f t="shared" si="17"/>
        <v>0</v>
      </c>
      <c r="Q49" s="14">
        <f t="shared" si="17"/>
        <v>37927</v>
      </c>
      <c r="R49" s="14">
        <f t="shared" si="17"/>
        <v>7943</v>
      </c>
      <c r="S49" s="14">
        <f t="shared" si="17"/>
        <v>7949</v>
      </c>
      <c r="T49" s="14">
        <f t="shared" si="17"/>
        <v>9326.9</v>
      </c>
      <c r="U49" s="14">
        <f t="shared" si="17"/>
        <v>25218.9</v>
      </c>
      <c r="V49" s="3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36.75" customHeight="1">
      <c r="A50" s="20" t="s">
        <v>102</v>
      </c>
      <c r="B50" s="12"/>
      <c r="C50" s="18">
        <f aca="true" t="shared" si="18" ref="C50:U50">C29+C31+C33+C35+C37</f>
        <v>100208.95000000001</v>
      </c>
      <c r="D50" s="18">
        <f t="shared" si="18"/>
        <v>100208.90000000001</v>
      </c>
      <c r="E50" s="18">
        <f t="shared" si="18"/>
        <v>3382</v>
      </c>
      <c r="F50" s="18">
        <f t="shared" si="18"/>
        <v>4450</v>
      </c>
      <c r="G50" s="18">
        <f t="shared" si="18"/>
        <v>8400</v>
      </c>
      <c r="H50" s="18">
        <f t="shared" si="18"/>
        <v>16232</v>
      </c>
      <c r="I50" s="18">
        <f t="shared" si="18"/>
        <v>6502</v>
      </c>
      <c r="J50" s="18">
        <f t="shared" si="18"/>
        <v>6753</v>
      </c>
      <c r="K50" s="18">
        <f t="shared" si="18"/>
        <v>7576</v>
      </c>
      <c r="L50" s="18">
        <f t="shared" si="18"/>
        <v>20831</v>
      </c>
      <c r="M50" s="18">
        <f t="shared" si="18"/>
        <v>16947</v>
      </c>
      <c r="N50" s="18">
        <f t="shared" si="18"/>
        <v>12502.1</v>
      </c>
      <c r="O50" s="18">
        <f t="shared" si="18"/>
        <v>8477.9</v>
      </c>
      <c r="P50" s="18">
        <f t="shared" si="18"/>
        <v>0</v>
      </c>
      <c r="Q50" s="18">
        <f t="shared" si="18"/>
        <v>37927</v>
      </c>
      <c r="R50" s="18">
        <f t="shared" si="18"/>
        <v>7943</v>
      </c>
      <c r="S50" s="18">
        <f t="shared" si="18"/>
        <v>7949</v>
      </c>
      <c r="T50" s="18">
        <f t="shared" si="18"/>
        <v>9326.9</v>
      </c>
      <c r="U50" s="18">
        <f t="shared" si="18"/>
        <v>25218.9</v>
      </c>
      <c r="V50" s="3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2.5" customHeight="1">
      <c r="A51" s="16" t="s">
        <v>53</v>
      </c>
      <c r="B51" s="12"/>
      <c r="C51" s="18"/>
      <c r="D51" s="14"/>
      <c r="E51" s="39"/>
      <c r="F51" s="39"/>
      <c r="G51" s="39"/>
      <c r="H51" s="14"/>
      <c r="I51" s="18"/>
      <c r="J51" s="18"/>
      <c r="K51" s="18"/>
      <c r="L51" s="14"/>
      <c r="M51" s="18"/>
      <c r="N51" s="18"/>
      <c r="O51" s="18"/>
      <c r="P51" s="18"/>
      <c r="Q51" s="14"/>
      <c r="R51" s="18"/>
      <c r="S51" s="18"/>
      <c r="T51" s="18"/>
      <c r="U51" s="14"/>
      <c r="V51" s="3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53.25" customHeight="1">
      <c r="A52" s="16" t="s">
        <v>97</v>
      </c>
      <c r="B52" s="17" t="s">
        <v>71</v>
      </c>
      <c r="C52" s="14">
        <v>5800</v>
      </c>
      <c r="D52" s="14">
        <f>H52+L52+Q52+U52</f>
        <v>5800</v>
      </c>
      <c r="E52" s="39"/>
      <c r="F52" s="39"/>
      <c r="G52" s="39"/>
      <c r="H52" s="14">
        <f>E52+F52+G52</f>
        <v>0</v>
      </c>
      <c r="I52" s="18">
        <v>100</v>
      </c>
      <c r="J52" s="18">
        <v>3200</v>
      </c>
      <c r="K52" s="18"/>
      <c r="L52" s="14">
        <f>I52+K52+J52</f>
        <v>3300</v>
      </c>
      <c r="M52" s="18">
        <v>100</v>
      </c>
      <c r="N52" s="18">
        <v>2000</v>
      </c>
      <c r="O52" s="18"/>
      <c r="P52" s="18"/>
      <c r="Q52" s="14">
        <f>M52+N52+O52</f>
        <v>2100</v>
      </c>
      <c r="R52" s="18"/>
      <c r="S52" s="18">
        <v>400</v>
      </c>
      <c r="T52" s="18"/>
      <c r="U52" s="14">
        <f>R52+S52+T52</f>
        <v>400</v>
      </c>
      <c r="V52" s="3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42" customHeight="1">
      <c r="A53" s="20" t="s">
        <v>75</v>
      </c>
      <c r="B53" s="17" t="s">
        <v>72</v>
      </c>
      <c r="C53" s="18">
        <v>0</v>
      </c>
      <c r="D53" s="14"/>
      <c r="E53" s="18"/>
      <c r="F53" s="18"/>
      <c r="G53" s="18"/>
      <c r="H53" s="14"/>
      <c r="I53" s="18"/>
      <c r="J53" s="18"/>
      <c r="K53" s="18"/>
      <c r="L53" s="14"/>
      <c r="M53" s="18"/>
      <c r="N53" s="18"/>
      <c r="O53" s="18"/>
      <c r="P53" s="18"/>
      <c r="Q53" s="14"/>
      <c r="R53" s="18"/>
      <c r="S53" s="18"/>
      <c r="T53" s="18"/>
      <c r="U53" s="14"/>
      <c r="V53" s="3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17" customHeight="1">
      <c r="A54" s="11" t="s">
        <v>98</v>
      </c>
      <c r="B54" s="12" t="s">
        <v>73</v>
      </c>
      <c r="C54" s="18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>P38+P42-P49</f>
        <v>0</v>
      </c>
      <c r="Q54" s="14">
        <v>0</v>
      </c>
      <c r="R54" s="14">
        <v>0</v>
      </c>
      <c r="S54" s="14">
        <v>0</v>
      </c>
      <c r="T54" s="14">
        <v>0</v>
      </c>
      <c r="U54" s="14">
        <f>R54</f>
        <v>0</v>
      </c>
      <c r="V54" s="3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00.5" customHeight="1">
      <c r="A55" s="24" t="s">
        <v>99</v>
      </c>
      <c r="B55" s="12" t="s">
        <v>74</v>
      </c>
      <c r="C55" s="18">
        <v>800</v>
      </c>
      <c r="D55" s="14">
        <v>11613</v>
      </c>
      <c r="E55" s="18">
        <v>11613</v>
      </c>
      <c r="F55" s="18">
        <f>E56</f>
        <v>2223</v>
      </c>
      <c r="G55" s="18">
        <f>F56</f>
        <v>3807</v>
      </c>
      <c r="H55" s="18">
        <f>E55</f>
        <v>11613</v>
      </c>
      <c r="I55" s="18">
        <f>G56</f>
        <v>12367</v>
      </c>
      <c r="J55" s="18">
        <f>I56</f>
        <v>12758</v>
      </c>
      <c r="K55" s="18">
        <f>J56</f>
        <v>14241</v>
      </c>
      <c r="L55" s="18">
        <f>I55</f>
        <v>12367</v>
      </c>
      <c r="M55" s="18">
        <f>K56</f>
        <v>11856</v>
      </c>
      <c r="N55" s="18">
        <f>M56</f>
        <v>6062</v>
      </c>
      <c r="O55" s="18">
        <f>N56</f>
        <v>6749.4</v>
      </c>
      <c r="P55" s="18">
        <f>O56</f>
        <v>6575.6</v>
      </c>
      <c r="Q55" s="18">
        <f>M55</f>
        <v>11856</v>
      </c>
      <c r="R55" s="18">
        <f>O56</f>
        <v>6575.6</v>
      </c>
      <c r="S55" s="18">
        <f>R56</f>
        <v>6449.700000000001</v>
      </c>
      <c r="T55" s="18">
        <f>S56</f>
        <v>5684.800000000001</v>
      </c>
      <c r="U55" s="18">
        <f>R55</f>
        <v>6575.6</v>
      </c>
      <c r="V55" s="3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01.25" customHeight="1">
      <c r="A56" s="24" t="s">
        <v>100</v>
      </c>
      <c r="B56" s="12" t="s">
        <v>76</v>
      </c>
      <c r="C56" s="14">
        <f aca="true" t="shared" si="19" ref="C56:U56">C55+C18-C26-C52</f>
        <v>-9253.050000000017</v>
      </c>
      <c r="D56" s="14">
        <f t="shared" si="19"/>
        <v>1560</v>
      </c>
      <c r="E56" s="14">
        <f t="shared" si="19"/>
        <v>2223</v>
      </c>
      <c r="F56" s="14">
        <f t="shared" si="19"/>
        <v>3807</v>
      </c>
      <c r="G56" s="14">
        <f t="shared" si="19"/>
        <v>12367</v>
      </c>
      <c r="H56" s="14">
        <f t="shared" si="19"/>
        <v>12367</v>
      </c>
      <c r="I56" s="14">
        <f t="shared" si="19"/>
        <v>12758</v>
      </c>
      <c r="J56" s="14">
        <f t="shared" si="19"/>
        <v>14241</v>
      </c>
      <c r="K56" s="14">
        <f t="shared" si="19"/>
        <v>11856</v>
      </c>
      <c r="L56" s="14">
        <f t="shared" si="19"/>
        <v>11856</v>
      </c>
      <c r="M56" s="14">
        <f t="shared" si="19"/>
        <v>6062</v>
      </c>
      <c r="N56" s="14">
        <f t="shared" si="19"/>
        <v>6749.4</v>
      </c>
      <c r="O56" s="14">
        <f t="shared" si="19"/>
        <v>6575.6</v>
      </c>
      <c r="P56" s="14">
        <f t="shared" si="19"/>
        <v>6575.6</v>
      </c>
      <c r="Q56" s="14">
        <f t="shared" si="19"/>
        <v>6575.5999999999985</v>
      </c>
      <c r="R56" s="14">
        <f t="shared" si="19"/>
        <v>6449.700000000001</v>
      </c>
      <c r="S56" s="14">
        <f t="shared" si="19"/>
        <v>5684.800000000001</v>
      </c>
      <c r="T56" s="14">
        <f t="shared" si="19"/>
        <v>1560.0000000000018</v>
      </c>
      <c r="U56" s="14">
        <f t="shared" si="19"/>
        <v>1560</v>
      </c>
      <c r="V56" s="3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71.75" customHeight="1">
      <c r="A57" s="24" t="s">
        <v>101</v>
      </c>
      <c r="B57" s="12" t="s">
        <v>78</v>
      </c>
      <c r="C57" s="14">
        <f aca="true" t="shared" si="20" ref="C57:U57">C55-C56</f>
        <v>10053.050000000017</v>
      </c>
      <c r="D57" s="14">
        <f t="shared" si="20"/>
        <v>10053</v>
      </c>
      <c r="E57" s="14">
        <f t="shared" si="20"/>
        <v>9390</v>
      </c>
      <c r="F57" s="14">
        <f t="shared" si="20"/>
        <v>-1584</v>
      </c>
      <c r="G57" s="14">
        <f t="shared" si="20"/>
        <v>-8560</v>
      </c>
      <c r="H57" s="14">
        <f t="shared" si="20"/>
        <v>-754</v>
      </c>
      <c r="I57" s="14">
        <f t="shared" si="20"/>
        <v>-391</v>
      </c>
      <c r="J57" s="14">
        <f t="shared" si="20"/>
        <v>-1483</v>
      </c>
      <c r="K57" s="14">
        <f t="shared" si="20"/>
        <v>2385</v>
      </c>
      <c r="L57" s="14">
        <f t="shared" si="20"/>
        <v>511</v>
      </c>
      <c r="M57" s="14">
        <f t="shared" si="20"/>
        <v>5794</v>
      </c>
      <c r="N57" s="14">
        <f t="shared" si="20"/>
        <v>-687.3999999999996</v>
      </c>
      <c r="O57" s="14">
        <f t="shared" si="20"/>
        <v>173.79999999999927</v>
      </c>
      <c r="P57" s="14">
        <f t="shared" si="20"/>
        <v>0</v>
      </c>
      <c r="Q57" s="14">
        <f t="shared" si="20"/>
        <v>5280.4000000000015</v>
      </c>
      <c r="R57" s="14">
        <f t="shared" si="20"/>
        <v>125.89999999999964</v>
      </c>
      <c r="S57" s="14">
        <f t="shared" si="20"/>
        <v>764.8999999999996</v>
      </c>
      <c r="T57" s="14">
        <f t="shared" si="20"/>
        <v>4124.799999999999</v>
      </c>
      <c r="U57" s="14">
        <f t="shared" si="20"/>
        <v>5015.6</v>
      </c>
      <c r="V57" s="3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72.75" customHeight="1">
      <c r="A58" s="25" t="s">
        <v>105</v>
      </c>
      <c r="B58" s="12" t="s">
        <v>79</v>
      </c>
      <c r="C58" s="18">
        <v>0</v>
      </c>
      <c r="D58" s="14"/>
      <c r="E58" s="13"/>
      <c r="F58" s="13"/>
      <c r="G58" s="13"/>
      <c r="H58" s="14"/>
      <c r="I58" s="13"/>
      <c r="J58" s="13"/>
      <c r="K58" s="13"/>
      <c r="L58" s="14"/>
      <c r="M58" s="13"/>
      <c r="N58" s="13"/>
      <c r="O58" s="13"/>
      <c r="P58" s="14"/>
      <c r="Q58" s="14"/>
      <c r="R58" s="13"/>
      <c r="S58" s="13"/>
      <c r="T58" s="13"/>
      <c r="U58" s="14"/>
      <c r="V58" s="3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72.75" customHeight="1">
      <c r="A59" s="32"/>
      <c r="B59" s="35"/>
      <c r="C59" s="36"/>
      <c r="D59" s="33"/>
      <c r="E59" s="34"/>
      <c r="F59" s="34"/>
      <c r="G59" s="34"/>
      <c r="H59" s="33"/>
      <c r="I59" s="34"/>
      <c r="J59" s="34"/>
      <c r="K59" s="34"/>
      <c r="L59" s="33"/>
      <c r="M59" s="34"/>
      <c r="N59" s="34"/>
      <c r="O59" s="34"/>
      <c r="P59" s="33"/>
      <c r="Q59" s="33"/>
      <c r="R59" s="34"/>
      <c r="S59" s="34"/>
      <c r="T59" s="34"/>
      <c r="U59" s="33"/>
      <c r="V59" s="3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45" customHeight="1">
      <c r="A60" s="26"/>
      <c r="B60" s="48" t="s">
        <v>108</v>
      </c>
      <c r="C60" s="49"/>
      <c r="D60" s="49"/>
      <c r="E60" s="49"/>
      <c r="F60" s="49"/>
      <c r="G60" s="49"/>
      <c r="H60" s="40"/>
      <c r="I60" s="27"/>
      <c r="J60" s="37"/>
      <c r="K60" s="28"/>
      <c r="L60" s="26"/>
      <c r="M60" s="29"/>
      <c r="N60" s="29"/>
      <c r="O60" s="26"/>
      <c r="P60" s="26"/>
      <c r="Q60" s="43" t="s">
        <v>109</v>
      </c>
      <c r="R60" s="43"/>
      <c r="S60" s="43"/>
      <c r="T60" s="43"/>
      <c r="U60" s="26"/>
      <c r="V60" s="3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9"/>
      <c r="N61" s="29"/>
      <c r="O61" s="26"/>
      <c r="P61" s="26"/>
      <c r="Q61" s="26"/>
      <c r="R61" s="26"/>
      <c r="S61" s="26"/>
      <c r="T61" s="26"/>
      <c r="U61" s="26"/>
      <c r="V61" s="3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" hidden="1">
      <c r="A62" s="3"/>
      <c r="B62" s="30"/>
      <c r="C62" s="30"/>
      <c r="D62" s="41" t="s">
        <v>44</v>
      </c>
      <c r="E62" s="27"/>
      <c r="F62" s="27"/>
      <c r="G62" s="27"/>
      <c r="H62" s="27"/>
      <c r="I62" s="27"/>
      <c r="J62" s="28" t="s">
        <v>49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48" customHeight="1">
      <c r="A63" s="3"/>
      <c r="B63" s="47" t="s">
        <v>91</v>
      </c>
      <c r="C63" s="47"/>
      <c r="D63" s="47"/>
      <c r="E63" s="47"/>
      <c r="F63" s="47"/>
      <c r="G63" s="47"/>
      <c r="H63" s="47"/>
      <c r="I63" s="3"/>
      <c r="J63" s="3"/>
      <c r="K63" s="3"/>
      <c r="L63" s="3"/>
      <c r="M63" s="3"/>
      <c r="N63" s="3"/>
      <c r="O63" s="31"/>
      <c r="P63" s="3"/>
      <c r="Q63" s="44" t="s">
        <v>104</v>
      </c>
      <c r="R63" s="44"/>
      <c r="S63" s="44"/>
      <c r="T63" s="44"/>
      <c r="U63" s="3"/>
      <c r="V63" s="3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">
      <c r="A64" s="37"/>
      <c r="B64" s="37"/>
      <c r="C64" s="42"/>
      <c r="D64" s="37"/>
      <c r="E64" s="4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" hidden="1">
      <c r="A65" s="37"/>
      <c r="B65" s="37"/>
      <c r="C65" s="42" t="e">
        <f>C23-#REF!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" hidden="1">
      <c r="A66" s="37"/>
      <c r="B66" s="37"/>
      <c r="C66" s="42">
        <f>C20+C47</f>
        <v>62024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" hidden="1">
      <c r="A67" s="37"/>
      <c r="B67" s="37"/>
      <c r="C67" s="42" t="e">
        <f>C66-#REF!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/>
  <mergeCells count="19">
    <mergeCell ref="Q60:T60"/>
    <mergeCell ref="Q63:T63"/>
    <mergeCell ref="A7:U7"/>
    <mergeCell ref="A8:U8"/>
    <mergeCell ref="B63:H63"/>
    <mergeCell ref="B60:G60"/>
    <mergeCell ref="E12:G13"/>
    <mergeCell ref="H12:H14"/>
    <mergeCell ref="I12:K13"/>
    <mergeCell ref="L12:L14"/>
    <mergeCell ref="Q2:U2"/>
    <mergeCell ref="M12:O13"/>
    <mergeCell ref="Q12:Q14"/>
    <mergeCell ref="R12:T13"/>
    <mergeCell ref="U12:U14"/>
    <mergeCell ref="A12:A14"/>
    <mergeCell ref="B12:B14"/>
    <mergeCell ref="C12:C14"/>
    <mergeCell ref="D12:D14"/>
  </mergeCells>
  <printOptions/>
  <pageMargins left="0.68" right="0.2362204724409449" top="0.1968503937007874" bottom="0.1968503937007874" header="0.15748031496062992" footer="0.15748031496062992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Будычева Елена</cp:lastModifiedBy>
  <cp:lastPrinted>2017-06-06T10:12:40Z</cp:lastPrinted>
  <dcterms:created xsi:type="dcterms:W3CDTF">2011-02-18T08:58:48Z</dcterms:created>
  <dcterms:modified xsi:type="dcterms:W3CDTF">2017-08-07T06:58:07Z</dcterms:modified>
  <cp:category/>
  <cp:version/>
  <cp:contentType/>
  <cp:contentStatus/>
</cp:coreProperties>
</file>