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<sst xmlns="http://schemas.openxmlformats.org/spreadsheetml/2006/main" count="191" uniqueCount="114">
  <si>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</si>
  <si>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</si>
  <si>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</si>
  <si>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</si>
  <si>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</si>
  <si>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</si>
  <si>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</si>
  <si>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</si>
  <si>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</si>
  <si>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</si>
  <si>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</si>
  <si>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</si>
  <si>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</si>
  <si>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</si>
  <si>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</si>
  <si>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</si>
  <si>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</si>
  <si>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</si>
  <si>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</si>
  <si>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</si>
  <si>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</si>
  <si>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</si>
  <si>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</si>
  <si>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</si>
  <si>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</si>
  <si>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</si>
  <si>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</si>
  <si>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</si>
  <si>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</si>
  <si>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</si>
  <si>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</si>
  <si>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</si>
  <si>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</si>
  <si>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</si>
  <si>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</si>
  <si>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</si>
  <si>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</si>
  <si>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</si>
  <si>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</si>
  <si>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</si>
  <si>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</si>
  <si>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</si>
  <si>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</si>
  <si>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</si>
  <si>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</si>
  <si>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</si>
  <si>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</si>
  <si>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</si>
  <si>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</si>
  <si>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</si>
  <si>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</si>
  <si>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</si>
  <si>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</si>
  <si>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</si>
  <si>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</si>
  <si>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</si>
  <si>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</si>
  <si>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</si>
  <si>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</si>
  <si>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</si>
  <si>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</si>
  <si>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</si>
  <si>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</si>
  <si>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</si>
  <si>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</si>
  <si>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</si>
  <si>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</si>
  <si>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</si>
  <si>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</si>
  <si>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</si>
  <si>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</si>
  <si>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</si>
  <si>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</si>
  <si>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</si>
  <si>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</si>
  <si>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</si>
  <si>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</si>
  <si>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</si>
  <si>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</si>
  <si>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</si>
  <si>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</si>
  <si>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</si>
  <si>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</si>
  <si>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</si>
  <si>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</si>
  <si>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</si>
  <si>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С.Е.Захаров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</si>
  <si>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</si>
  <si>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</si>
  <si>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</si>
  <si>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</si>
  <si>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</si>
  <si>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</si>
  <si>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Заместитель начальника финансового управления,начальник бюджетного отдела</t>
  </si>
  <si>
    <t>Заместитель главы администрации МО Юрьев-Польский   район ,начальник финансового управления</t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</si>
  <si>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</si>
  <si>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</si>
  <si>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</si>
  <si>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</si>
  <si>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</si>
  <si>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</si>
  <si>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</si>
  <si>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</si>
  <si>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</si>
  <si>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</si>
  <si>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</si>
  <si>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</si>
  <si>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</si>
  <si>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</si>
  <si>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</si>
  <si>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И.В.Шлынова</t>
  </si>
  <si>
    <t>Кассовый план исполнения  бюджета муниципального образования Юрьев-Польский район  на 2017 год</t>
  </si>
  <si>
    <t>Совет народных депутатов МО Юрьев-Польский район</t>
  </si>
  <si>
    <t>(по состоянию на "01"апреля 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</si>
</sst>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9">
      <selection activeCell="G57" sqref="G5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8.87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0" width="8.00390625" style="0" customWidth="1"/>
    <col min="11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9"/>
      <c r="O3" s="60"/>
      <c r="P3" s="24"/>
      <c r="Q3" s="24"/>
      <c r="R3" s="24"/>
      <c r="S3" s="24"/>
    </row>
    <row r="4" spans="13:19" ht="13.5" customHeight="1">
      <c r="M4" s="24"/>
      <c r="N4" s="59" t="s">
        <v>95</v>
      </c>
      <c r="O4" s="60"/>
      <c r="P4" s="60"/>
      <c r="Q4" s="60"/>
      <c r="R4" s="60"/>
      <c r="S4" s="24"/>
    </row>
    <row r="5" spans="13:19" ht="15.75" customHeight="1">
      <c r="M5" s="24"/>
      <c r="N5" s="61" t="s">
        <v>96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6.75" customHeight="1">
      <c r="A10" s="1"/>
      <c r="B10" s="1"/>
      <c r="C10" s="1"/>
      <c r="D10" s="21" t="s">
        <v>111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41.2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91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C23+C29</f>
        <v>634343.8</v>
      </c>
      <c r="D21" s="15">
        <f>D23+D29</f>
        <v>646029</v>
      </c>
      <c r="E21" s="15">
        <f aca="true" t="shared" si="0" ref="E21:U21">E23+E29</f>
        <v>48848.3</v>
      </c>
      <c r="F21" s="15">
        <f t="shared" si="0"/>
        <v>53826.770000000004</v>
      </c>
      <c r="G21" s="15">
        <f t="shared" si="0"/>
        <v>91325.5</v>
      </c>
      <c r="H21" s="15">
        <f t="shared" si="0"/>
        <v>194000.57</v>
      </c>
      <c r="I21" s="15">
        <f>I23+I29</f>
        <v>45569.53</v>
      </c>
      <c r="J21" s="15">
        <f t="shared" si="0"/>
        <v>59550.5</v>
      </c>
      <c r="K21" s="15">
        <f t="shared" si="0"/>
        <v>61089.5</v>
      </c>
      <c r="L21" s="15">
        <f t="shared" si="0"/>
        <v>166209.53</v>
      </c>
      <c r="M21" s="15">
        <f t="shared" si="0"/>
        <v>49099.7</v>
      </c>
      <c r="N21" s="15">
        <f t="shared" si="0"/>
        <v>43559.6</v>
      </c>
      <c r="O21" s="15">
        <f t="shared" si="0"/>
        <v>51534.4</v>
      </c>
      <c r="P21" s="15">
        <f t="shared" si="0"/>
        <v>504403.80000000005</v>
      </c>
      <c r="Q21" s="15">
        <f t="shared" si="0"/>
        <v>144193.7</v>
      </c>
      <c r="R21" s="15">
        <f t="shared" si="0"/>
        <v>54510.799999999996</v>
      </c>
      <c r="S21" s="15">
        <f t="shared" si="0"/>
        <v>45943.1</v>
      </c>
      <c r="T21" s="15">
        <f t="shared" si="0"/>
        <v>41171.3</v>
      </c>
      <c r="U21" s="15">
        <f t="shared" si="0"/>
        <v>141625.2</v>
      </c>
      <c r="V21" s="37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194611</v>
      </c>
      <c r="D23" s="50">
        <f aca="true" t="shared" si="1" ref="D23:D35">H23+L23+Q23+U23</f>
        <v>194611</v>
      </c>
      <c r="E23" s="50">
        <f>E24+E25+E26+E27</f>
        <v>12485.699999999999</v>
      </c>
      <c r="F23" s="50">
        <f>F24+F25+F26+F27</f>
        <v>14481.77</v>
      </c>
      <c r="G23" s="50">
        <f>G24+G25+G26+G27</f>
        <v>16429.23</v>
      </c>
      <c r="H23" s="50">
        <f aca="true" t="shared" si="2" ref="H23:H35">E23+F23+G23</f>
        <v>43396.7</v>
      </c>
      <c r="I23" s="50">
        <f>I24+I25+I26+I27</f>
        <v>17993.4</v>
      </c>
      <c r="J23" s="50">
        <f>J24+J25+J26+J27</f>
        <v>14774.4</v>
      </c>
      <c r="K23" s="50">
        <f>K24+K25+K26+K27</f>
        <v>15224.6</v>
      </c>
      <c r="L23" s="50">
        <f aca="true" t="shared" si="3" ref="L23:L35">I23+J23+K23</f>
        <v>47992.4</v>
      </c>
      <c r="M23" s="50">
        <f>M24+M25+M26+M27</f>
        <v>17904.7</v>
      </c>
      <c r="N23" s="50">
        <f>N24+N25+N26+N27</f>
        <v>15043.4</v>
      </c>
      <c r="O23" s="50">
        <f>O24+O25+O26+O27</f>
        <v>15574.4</v>
      </c>
      <c r="P23" s="50">
        <f>H23+L23+M23+N23+O23</f>
        <v>139911.6</v>
      </c>
      <c r="Q23" s="50">
        <f aca="true" t="shared" si="4" ref="Q23:Q35">M23+N23+O23</f>
        <v>48522.5</v>
      </c>
      <c r="R23" s="50">
        <f>R24+R25+R26+R27</f>
        <v>19020.5</v>
      </c>
      <c r="S23" s="50">
        <f>S24+S25+S26+S27</f>
        <v>15575.4</v>
      </c>
      <c r="T23" s="50">
        <f>T24+T25+T26+T27</f>
        <v>20103.5</v>
      </c>
      <c r="U23" s="50">
        <f aca="true" t="shared" si="5" ref="U23:U35">R23+S23+T23</f>
        <v>54699.4</v>
      </c>
      <c r="V23" s="39"/>
    </row>
    <row r="24" spans="1:22" s="38" customFormat="1" ht="36" customHeight="1">
      <c r="A24" s="36" t="s">
        <v>87</v>
      </c>
      <c r="B24" s="43"/>
      <c r="C24" s="49">
        <v>163798</v>
      </c>
      <c r="D24" s="49">
        <f>H24+L24+Q24+U24</f>
        <v>163798</v>
      </c>
      <c r="E24" s="49">
        <v>11246.4</v>
      </c>
      <c r="F24" s="49">
        <v>11438.9</v>
      </c>
      <c r="G24" s="49">
        <v>14133.9</v>
      </c>
      <c r="H24" s="50">
        <f t="shared" si="2"/>
        <v>36819.2</v>
      </c>
      <c r="I24" s="49">
        <v>14207.2</v>
      </c>
      <c r="J24" s="49">
        <v>12711</v>
      </c>
      <c r="K24" s="49">
        <v>12086.2</v>
      </c>
      <c r="L24" s="50">
        <f t="shared" si="3"/>
        <v>39004.4</v>
      </c>
      <c r="M24" s="49">
        <v>15680.3</v>
      </c>
      <c r="N24" s="49">
        <v>12781</v>
      </c>
      <c r="O24" s="49">
        <v>12425</v>
      </c>
      <c r="P24" s="49"/>
      <c r="Q24" s="50">
        <f t="shared" si="4"/>
        <v>40886.3</v>
      </c>
      <c r="R24" s="49">
        <v>16802.1</v>
      </c>
      <c r="S24" s="49">
        <v>13295</v>
      </c>
      <c r="T24" s="49">
        <v>16991</v>
      </c>
      <c r="U24" s="50">
        <f t="shared" si="5"/>
        <v>47088.1</v>
      </c>
      <c r="V24" s="37"/>
    </row>
    <row r="25" spans="1:22" s="38" customFormat="1" ht="39" customHeight="1">
      <c r="A25" s="36" t="s">
        <v>88</v>
      </c>
      <c r="B25" s="43"/>
      <c r="C25" s="49">
        <v>30813</v>
      </c>
      <c r="D25" s="49">
        <f>H25+L25+Q25+U25</f>
        <v>30813</v>
      </c>
      <c r="E25" s="49">
        <v>1231.3</v>
      </c>
      <c r="F25" s="49">
        <v>2451.1</v>
      </c>
      <c r="G25" s="49">
        <v>2895.1</v>
      </c>
      <c r="H25" s="50">
        <f t="shared" si="2"/>
        <v>6577.5</v>
      </c>
      <c r="I25" s="49">
        <v>3786.2</v>
      </c>
      <c r="J25" s="49">
        <v>2063.4</v>
      </c>
      <c r="K25" s="49">
        <v>3138.4</v>
      </c>
      <c r="L25" s="50">
        <f t="shared" si="3"/>
        <v>8988</v>
      </c>
      <c r="M25" s="49">
        <v>2224.4</v>
      </c>
      <c r="N25" s="49">
        <v>2262.4</v>
      </c>
      <c r="O25" s="49">
        <v>3149.4</v>
      </c>
      <c r="P25" s="49"/>
      <c r="Q25" s="50">
        <f t="shared" si="4"/>
        <v>7636.200000000001</v>
      </c>
      <c r="R25" s="49">
        <v>2218.4</v>
      </c>
      <c r="S25" s="49">
        <v>2280.4</v>
      </c>
      <c r="T25" s="49">
        <v>3112.5</v>
      </c>
      <c r="U25" s="50">
        <f t="shared" si="5"/>
        <v>7611.3</v>
      </c>
      <c r="V25" s="37"/>
    </row>
    <row r="26" spans="1:22" s="38" customFormat="1" ht="36" customHeight="1">
      <c r="A26" s="36" t="s">
        <v>89</v>
      </c>
      <c r="B26" s="43"/>
      <c r="C26" s="49">
        <v>0</v>
      </c>
      <c r="D26" s="49">
        <f t="shared" si="1"/>
        <v>0</v>
      </c>
      <c r="E26" s="49">
        <v>0</v>
      </c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0</v>
      </c>
      <c r="U26" s="50">
        <f t="shared" si="5"/>
        <v>0</v>
      </c>
      <c r="V26" s="37"/>
    </row>
    <row r="27" spans="1:22" s="38" customFormat="1" ht="39" customHeight="1">
      <c r="A27" s="36" t="s">
        <v>90</v>
      </c>
      <c r="B27" s="43"/>
      <c r="C27" s="49"/>
      <c r="D27" s="49">
        <f t="shared" si="1"/>
        <v>0</v>
      </c>
      <c r="E27" s="49">
        <v>8</v>
      </c>
      <c r="F27" s="49">
        <v>591.77</v>
      </c>
      <c r="G27" s="49">
        <v>-599.77</v>
      </c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112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83</v>
      </c>
      <c r="B29" s="44" t="s">
        <v>51</v>
      </c>
      <c r="C29" s="50">
        <f>C30+C31+C32+C33+C34</f>
        <v>439732.80000000005</v>
      </c>
      <c r="D29" s="50">
        <f t="shared" si="1"/>
        <v>451418</v>
      </c>
      <c r="E29" s="51">
        <f>E30+E31+E32+E33+E34</f>
        <v>36362.600000000006</v>
      </c>
      <c r="F29" s="51">
        <f>F30+F31+F32+F33+F34</f>
        <v>39345</v>
      </c>
      <c r="G29" s="51">
        <f>G30+G31+G32+G33+G34</f>
        <v>74896.27</v>
      </c>
      <c r="H29" s="50">
        <f t="shared" si="2"/>
        <v>150603.87</v>
      </c>
      <c r="I29" s="50">
        <f>I30+I31+I32+I33+I34</f>
        <v>27576.129999999997</v>
      </c>
      <c r="J29" s="50">
        <f>J30+J31+J32+J33+J34</f>
        <v>44776.1</v>
      </c>
      <c r="K29" s="50">
        <f>K30+K31+K32+K33+K34</f>
        <v>45864.9</v>
      </c>
      <c r="L29" s="50">
        <f t="shared" si="3"/>
        <v>118217.13</v>
      </c>
      <c r="M29" s="50">
        <f>M30+M31+M32+M33+M34</f>
        <v>31195</v>
      </c>
      <c r="N29" s="50">
        <f>N30+N31+N32+N33+N34</f>
        <v>28516.2</v>
      </c>
      <c r="O29" s="50">
        <f>O30+O31+O32+O33+O34</f>
        <v>35960</v>
      </c>
      <c r="P29" s="50">
        <f>H29+L29+M29+N29+O29</f>
        <v>364492.2</v>
      </c>
      <c r="Q29" s="50">
        <f t="shared" si="4"/>
        <v>95671.2</v>
      </c>
      <c r="R29" s="50">
        <f>R30+R31+R32+R33+R34</f>
        <v>35490.299999999996</v>
      </c>
      <c r="S29" s="50">
        <f>S30+S31+S32+S33+S34</f>
        <v>30367.7</v>
      </c>
      <c r="T29" s="50">
        <f>T30+T31+T32+T33+T34</f>
        <v>21067.8</v>
      </c>
      <c r="U29" s="50">
        <f t="shared" si="5"/>
        <v>86925.8</v>
      </c>
      <c r="V29" s="39"/>
    </row>
    <row r="30" spans="1:22" s="38" customFormat="1" ht="33" customHeight="1">
      <c r="A30" s="36" t="s">
        <v>87</v>
      </c>
      <c r="B30" s="43"/>
      <c r="C30" s="49">
        <v>142848</v>
      </c>
      <c r="D30" s="49">
        <f t="shared" si="1"/>
        <v>142848</v>
      </c>
      <c r="E30" s="52">
        <v>11904</v>
      </c>
      <c r="F30" s="52">
        <v>15475</v>
      </c>
      <c r="G30" s="52">
        <v>27379</v>
      </c>
      <c r="H30" s="50">
        <f t="shared" si="2"/>
        <v>54758</v>
      </c>
      <c r="I30" s="49">
        <v>0</v>
      </c>
      <c r="J30" s="49">
        <v>4762</v>
      </c>
      <c r="K30" s="49">
        <v>11904</v>
      </c>
      <c r="L30" s="50">
        <f t="shared" si="3"/>
        <v>16666</v>
      </c>
      <c r="M30" s="49">
        <v>11904</v>
      </c>
      <c r="N30" s="49">
        <v>11904</v>
      </c>
      <c r="O30" s="49">
        <v>11904</v>
      </c>
      <c r="P30" s="49"/>
      <c r="Q30" s="50">
        <f t="shared" si="4"/>
        <v>35712</v>
      </c>
      <c r="R30" s="49">
        <v>11904</v>
      </c>
      <c r="S30" s="49">
        <v>11904</v>
      </c>
      <c r="T30" s="49">
        <v>11904</v>
      </c>
      <c r="U30" s="50">
        <f t="shared" si="5"/>
        <v>35712</v>
      </c>
      <c r="V30" s="37"/>
    </row>
    <row r="31" spans="1:22" s="38" customFormat="1" ht="34.5" customHeight="1">
      <c r="A31" s="36" t="s">
        <v>88</v>
      </c>
      <c r="B31" s="43"/>
      <c r="C31" s="49">
        <v>12337.6</v>
      </c>
      <c r="D31" s="49">
        <f t="shared" si="1"/>
        <v>27710.1</v>
      </c>
      <c r="E31" s="52">
        <v>370.2</v>
      </c>
      <c r="F31" s="52">
        <v>576.4</v>
      </c>
      <c r="G31" s="52">
        <v>1183.4</v>
      </c>
      <c r="H31" s="50">
        <f t="shared" si="2"/>
        <v>2130</v>
      </c>
      <c r="I31" s="49">
        <v>4364.3</v>
      </c>
      <c r="J31" s="49">
        <v>863</v>
      </c>
      <c r="K31" s="49">
        <v>4892.9</v>
      </c>
      <c r="L31" s="50">
        <f t="shared" si="3"/>
        <v>10120.2</v>
      </c>
      <c r="M31" s="49">
        <v>2608</v>
      </c>
      <c r="N31" s="49">
        <v>2531.9</v>
      </c>
      <c r="O31" s="49">
        <v>2558</v>
      </c>
      <c r="P31" s="49"/>
      <c r="Q31" s="50">
        <f t="shared" si="4"/>
        <v>7697.9</v>
      </c>
      <c r="R31" s="49">
        <v>2592.1</v>
      </c>
      <c r="S31" s="49">
        <v>2588.2</v>
      </c>
      <c r="T31" s="49">
        <v>2581.7</v>
      </c>
      <c r="U31" s="50">
        <f t="shared" si="5"/>
        <v>7761.999999999999</v>
      </c>
      <c r="V31" s="37"/>
    </row>
    <row r="32" spans="1:22" s="38" customFormat="1" ht="40.5" customHeight="1">
      <c r="A32" s="36" t="s">
        <v>89</v>
      </c>
      <c r="B32" s="43"/>
      <c r="C32" s="49">
        <v>224904.3</v>
      </c>
      <c r="D32" s="49">
        <f>H32+L32+Q32+U32</f>
        <v>226148.59999999998</v>
      </c>
      <c r="E32" s="52">
        <v>19136.9</v>
      </c>
      <c r="F32" s="52">
        <v>19703.1</v>
      </c>
      <c r="G32" s="52">
        <v>37690.1</v>
      </c>
      <c r="H32" s="50">
        <f t="shared" si="2"/>
        <v>76530.1</v>
      </c>
      <c r="I32" s="49">
        <v>18365</v>
      </c>
      <c r="J32" s="49">
        <v>34879.7</v>
      </c>
      <c r="K32" s="49">
        <v>24165</v>
      </c>
      <c r="L32" s="50">
        <f>I32+J32+K32</f>
        <v>77409.7</v>
      </c>
      <c r="M32" s="49">
        <v>11141</v>
      </c>
      <c r="N32" s="49">
        <v>10039</v>
      </c>
      <c r="O32" s="49">
        <v>18044</v>
      </c>
      <c r="P32" s="49"/>
      <c r="Q32" s="50">
        <f t="shared" si="4"/>
        <v>39224</v>
      </c>
      <c r="R32" s="49">
        <v>17639</v>
      </c>
      <c r="S32" s="49">
        <v>12553.5</v>
      </c>
      <c r="T32" s="49">
        <v>2792.3</v>
      </c>
      <c r="U32" s="50">
        <f t="shared" si="5"/>
        <v>32984.8</v>
      </c>
      <c r="V32" s="37"/>
    </row>
    <row r="33" spans="1:22" s="38" customFormat="1" ht="36.75" customHeight="1">
      <c r="A33" s="36" t="s">
        <v>90</v>
      </c>
      <c r="B33" s="43"/>
      <c r="C33" s="49">
        <v>59378.9</v>
      </c>
      <c r="D33" s="49">
        <f t="shared" si="1"/>
        <v>54447.3</v>
      </c>
      <c r="E33" s="52">
        <v>4863.5</v>
      </c>
      <c r="F33" s="52">
        <v>3502.5</v>
      </c>
      <c r="G33" s="52">
        <v>8555.77</v>
      </c>
      <c r="H33" s="50">
        <f t="shared" si="2"/>
        <v>16921.77</v>
      </c>
      <c r="I33" s="49">
        <v>4846.83</v>
      </c>
      <c r="J33" s="49">
        <v>4271.4</v>
      </c>
      <c r="K33" s="49">
        <v>4903</v>
      </c>
      <c r="L33" s="50">
        <f>I33+J33+K33</f>
        <v>14021.23</v>
      </c>
      <c r="M33" s="49">
        <v>5542</v>
      </c>
      <c r="N33" s="49">
        <v>4041.3</v>
      </c>
      <c r="O33" s="49">
        <v>3454</v>
      </c>
      <c r="P33" s="49"/>
      <c r="Q33" s="50">
        <f t="shared" si="4"/>
        <v>13037.3</v>
      </c>
      <c r="R33" s="49">
        <v>3355.2</v>
      </c>
      <c r="S33" s="49">
        <v>3322</v>
      </c>
      <c r="T33" s="49">
        <v>3789.8</v>
      </c>
      <c r="U33" s="50">
        <f t="shared" si="5"/>
        <v>10467</v>
      </c>
      <c r="V33" s="37"/>
    </row>
    <row r="34" spans="1:22" s="38" customFormat="1" ht="25.5" customHeight="1">
      <c r="A34" s="36" t="s">
        <v>112</v>
      </c>
      <c r="B34" s="43"/>
      <c r="C34" s="49">
        <v>264</v>
      </c>
      <c r="D34" s="49">
        <f>H34+L34+Q34+U34</f>
        <v>264</v>
      </c>
      <c r="E34" s="52">
        <v>88</v>
      </c>
      <c r="F34" s="52">
        <v>88</v>
      </c>
      <c r="G34" s="52">
        <v>88</v>
      </c>
      <c r="H34" s="50">
        <f>E34+F34+G34</f>
        <v>264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29.25" customHeight="1">
      <c r="A35" s="41" t="s">
        <v>81</v>
      </c>
      <c r="B35" s="44" t="s">
        <v>52</v>
      </c>
      <c r="C35" s="50">
        <f>C37+C43+C49+C55+C61</f>
        <v>643343.8</v>
      </c>
      <c r="D35" s="50">
        <f t="shared" si="1"/>
        <v>655029.04</v>
      </c>
      <c r="E35" s="50">
        <f>E37+E43+E49+E55+E61</f>
        <v>29218.9</v>
      </c>
      <c r="F35" s="50">
        <f>F37+F43+F49+F55+F61</f>
        <v>50129.899999999994</v>
      </c>
      <c r="G35" s="50">
        <f>G37+G43+G49+G55+G61</f>
        <v>61701</v>
      </c>
      <c r="H35" s="50">
        <f t="shared" si="2"/>
        <v>141049.8</v>
      </c>
      <c r="I35" s="50">
        <f>I37+I43+I49+I55+I61</f>
        <v>66522.44</v>
      </c>
      <c r="J35" s="50">
        <f>J37+J43+J49+J55+J61</f>
        <v>53192.3</v>
      </c>
      <c r="K35" s="50">
        <f>K37+K43+K49+K55+K61</f>
        <v>56452</v>
      </c>
      <c r="L35" s="50">
        <f t="shared" si="3"/>
        <v>176166.74</v>
      </c>
      <c r="M35" s="50">
        <f>M37+M43+M49+M55+M61</f>
        <v>54975</v>
      </c>
      <c r="N35" s="50">
        <f>N37+N43+N49+N55+N61</f>
        <v>45503.8</v>
      </c>
      <c r="O35" s="50">
        <f>O37+O43+O49+O55+O61</f>
        <v>51781</v>
      </c>
      <c r="P35" s="50"/>
      <c r="Q35" s="50">
        <f t="shared" si="4"/>
        <v>152259.8</v>
      </c>
      <c r="R35" s="50">
        <f>R37+R43+R49+R55+R61</f>
        <v>51395.799999999996</v>
      </c>
      <c r="S35" s="50">
        <f>S37+S43+S49+S55+S61</f>
        <v>51835.2</v>
      </c>
      <c r="T35" s="50">
        <f>T37+T43+T49+T61+T56</f>
        <v>82321.70000000001</v>
      </c>
      <c r="U35" s="50">
        <f t="shared" si="5"/>
        <v>185552.7</v>
      </c>
      <c r="V35" s="37"/>
    </row>
    <row r="36" spans="1:22" s="38" customFormat="1" ht="15.75" customHeight="1">
      <c r="A36" s="45" t="s">
        <v>53</v>
      </c>
      <c r="B36" s="44"/>
      <c r="C36" s="49"/>
      <c r="D36" s="49"/>
      <c r="E36" s="49"/>
      <c r="F36" s="49"/>
      <c r="G36" s="49"/>
      <c r="H36" s="50"/>
      <c r="I36" s="49"/>
      <c r="J36" s="49"/>
      <c r="K36" s="49"/>
      <c r="L36" s="50"/>
      <c r="M36" s="49"/>
      <c r="N36" s="49"/>
      <c r="O36" s="49"/>
      <c r="P36" s="49"/>
      <c r="Q36" s="50"/>
      <c r="R36" s="49"/>
      <c r="S36" s="49"/>
      <c r="T36" s="49"/>
      <c r="U36" s="50"/>
      <c r="V36" s="37"/>
    </row>
    <row r="37" spans="1:22" s="38" customFormat="1" ht="44.25" customHeight="1">
      <c r="A37" s="41" t="s">
        <v>99</v>
      </c>
      <c r="B37" s="44" t="s">
        <v>56</v>
      </c>
      <c r="C37" s="50">
        <f>C38+C39+C40+C41</f>
        <v>4218.2</v>
      </c>
      <c r="D37" s="50">
        <f aca="true" t="shared" si="6" ref="D37:D60">H37+L37+Q37+U37</f>
        <v>4218.2</v>
      </c>
      <c r="E37" s="50">
        <f>E38+E39+E40+E41</f>
        <v>0</v>
      </c>
      <c r="F37" s="50">
        <f>F38+F39+F40+F41</f>
        <v>0</v>
      </c>
      <c r="G37" s="50">
        <f>G38+G39+G40+G41</f>
        <v>0</v>
      </c>
      <c r="H37" s="50">
        <f aca="true" t="shared" si="7" ref="H37:H67">E37+F37+G37</f>
        <v>0</v>
      </c>
      <c r="I37" s="50">
        <f>I38+I39+I40+I41</f>
        <v>4218.2</v>
      </c>
      <c r="J37" s="50">
        <f>J38+J39+J40+J41</f>
        <v>0</v>
      </c>
      <c r="K37" s="50">
        <f>K38+K39+K40+K41</f>
        <v>0</v>
      </c>
      <c r="L37" s="50">
        <f aca="true" t="shared" si="8" ref="L37:L67">I37+J37+K37</f>
        <v>4218.2</v>
      </c>
      <c r="M37" s="50">
        <f>M38+M39+M40+M41</f>
        <v>0</v>
      </c>
      <c r="N37" s="50">
        <f>N38+N39+N40+N41</f>
        <v>0</v>
      </c>
      <c r="O37" s="50">
        <f>O38+O39+O40+O41</f>
        <v>0</v>
      </c>
      <c r="P37" s="50"/>
      <c r="Q37" s="50">
        <f aca="true" t="shared" si="9" ref="Q37:Q67">M37+N37+O37</f>
        <v>0</v>
      </c>
      <c r="R37" s="50">
        <f>R38+R39+R40+R41</f>
        <v>0</v>
      </c>
      <c r="S37" s="50">
        <f>S38+S39+S40+S41</f>
        <v>0</v>
      </c>
      <c r="T37" s="50">
        <f>T38+T39+T40+T41</f>
        <v>0</v>
      </c>
      <c r="U37" s="50">
        <f aca="true" t="shared" si="10" ref="U37:U67">R37+S37+T37</f>
        <v>0</v>
      </c>
      <c r="V37" s="39"/>
    </row>
    <row r="38" spans="1:22" s="38" customFormat="1" ht="36" customHeight="1">
      <c r="A38" s="36" t="s">
        <v>87</v>
      </c>
      <c r="B38" s="44"/>
      <c r="C38" s="50"/>
      <c r="D38" s="50">
        <f t="shared" si="6"/>
        <v>0</v>
      </c>
      <c r="E38" s="50"/>
      <c r="F38" s="50"/>
      <c r="G38" s="50"/>
      <c r="H38" s="50">
        <f t="shared" si="7"/>
        <v>0</v>
      </c>
      <c r="I38" s="50"/>
      <c r="J38" s="50"/>
      <c r="K38" s="50"/>
      <c r="L38" s="50">
        <f t="shared" si="8"/>
        <v>0</v>
      </c>
      <c r="M38" s="50"/>
      <c r="N38" s="50"/>
      <c r="O38" s="50"/>
      <c r="P38" s="50"/>
      <c r="Q38" s="50">
        <f t="shared" si="9"/>
        <v>0</v>
      </c>
      <c r="R38" s="50"/>
      <c r="S38" s="50"/>
      <c r="T38" s="50"/>
      <c r="U38" s="50">
        <f t="shared" si="10"/>
        <v>0</v>
      </c>
      <c r="V38" s="39"/>
    </row>
    <row r="39" spans="1:22" s="38" customFormat="1" ht="37.5" customHeight="1">
      <c r="A39" s="36" t="s">
        <v>88</v>
      </c>
      <c r="B39" s="44"/>
      <c r="C39" s="50">
        <v>4218.2</v>
      </c>
      <c r="D39" s="50">
        <f>H39+L39+Q39+U39</f>
        <v>4218.2</v>
      </c>
      <c r="E39" s="50"/>
      <c r="F39" s="50"/>
      <c r="G39" s="50">
        <v>0</v>
      </c>
      <c r="H39" s="50">
        <f t="shared" si="7"/>
        <v>0</v>
      </c>
      <c r="I39" s="50">
        <v>4218.2</v>
      </c>
      <c r="J39" s="50"/>
      <c r="K39" s="50">
        <v>0</v>
      </c>
      <c r="L39" s="50">
        <f t="shared" si="8"/>
        <v>4218.2</v>
      </c>
      <c r="M39" s="50"/>
      <c r="N39" s="50"/>
      <c r="O39" s="50"/>
      <c r="P39" s="50"/>
      <c r="Q39" s="50">
        <f t="shared" si="9"/>
        <v>0</v>
      </c>
      <c r="R39" s="50">
        <v>0</v>
      </c>
      <c r="S39" s="50">
        <v>0</v>
      </c>
      <c r="T39" s="50">
        <v>0</v>
      </c>
      <c r="U39" s="50">
        <f t="shared" si="10"/>
        <v>0</v>
      </c>
      <c r="V39" s="39"/>
    </row>
    <row r="40" spans="1:22" s="38" customFormat="1" ht="36" customHeight="1">
      <c r="A40" s="36" t="s">
        <v>89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t="shared" si="10"/>
        <v>0</v>
      </c>
      <c r="V40" s="39"/>
    </row>
    <row r="41" spans="1:22" s="38" customFormat="1" ht="37.5" customHeight="1">
      <c r="A41" s="36" t="s">
        <v>90</v>
      </c>
      <c r="B41" s="44"/>
      <c r="C41" s="50"/>
      <c r="D41" s="50">
        <f t="shared" si="6"/>
        <v>0</v>
      </c>
      <c r="E41" s="50"/>
      <c r="F41" s="50"/>
      <c r="G41" s="50"/>
      <c r="H41" s="50">
        <f t="shared" si="7"/>
        <v>0</v>
      </c>
      <c r="I41" s="50"/>
      <c r="J41" s="50"/>
      <c r="K41" s="50"/>
      <c r="L41" s="50">
        <f t="shared" si="8"/>
        <v>0</v>
      </c>
      <c r="M41" s="50"/>
      <c r="N41" s="50"/>
      <c r="O41" s="50"/>
      <c r="P41" s="50"/>
      <c r="Q41" s="50">
        <f t="shared" si="9"/>
        <v>0</v>
      </c>
      <c r="R41" s="50"/>
      <c r="S41" s="50"/>
      <c r="T41" s="50"/>
      <c r="U41" s="50">
        <f t="shared" si="10"/>
        <v>0</v>
      </c>
      <c r="V41" s="39"/>
    </row>
    <row r="42" spans="1:22" s="38" customFormat="1" ht="28.5" customHeight="1">
      <c r="A42" s="36" t="s">
        <v>112</v>
      </c>
      <c r="B42" s="4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9"/>
    </row>
    <row r="43" spans="1:23" s="38" customFormat="1" ht="23.25" customHeight="1">
      <c r="A43" s="41" t="s">
        <v>84</v>
      </c>
      <c r="B43" s="44" t="s">
        <v>57</v>
      </c>
      <c r="C43" s="50">
        <f>C44+C45+C46+C47</f>
        <v>20465</v>
      </c>
      <c r="D43" s="50">
        <f t="shared" si="6"/>
        <v>20465</v>
      </c>
      <c r="E43" s="50">
        <f>E44+E45+E46+E47</f>
        <v>1610</v>
      </c>
      <c r="F43" s="50">
        <f>F44+F45+F46+F47</f>
        <v>2042</v>
      </c>
      <c r="G43" s="50">
        <f>G44+G45+G46+G47</f>
        <v>2447</v>
      </c>
      <c r="H43" s="50">
        <f t="shared" si="7"/>
        <v>6099</v>
      </c>
      <c r="I43" s="50">
        <f>I44+I45+I46+I47</f>
        <v>882</v>
      </c>
      <c r="J43" s="50">
        <f>J44+J45+J46+J47</f>
        <v>1807</v>
      </c>
      <c r="K43" s="50">
        <f>K44+K45+K46+K47</f>
        <v>1811</v>
      </c>
      <c r="L43" s="50">
        <f t="shared" si="8"/>
        <v>4500</v>
      </c>
      <c r="M43" s="50">
        <f>M44+M45+M46+M47</f>
        <v>1808</v>
      </c>
      <c r="N43" s="50">
        <f>N44+N45+N46+N47</f>
        <v>1610</v>
      </c>
      <c r="O43" s="50">
        <f>O44+O45+O46+O47</f>
        <v>1614</v>
      </c>
      <c r="P43" s="50"/>
      <c r="Q43" s="50">
        <f t="shared" si="9"/>
        <v>5032</v>
      </c>
      <c r="R43" s="50">
        <f>R44+R45+R46+R47</f>
        <v>1610</v>
      </c>
      <c r="S43" s="50">
        <f>S44+S45+S46+S47</f>
        <v>1610</v>
      </c>
      <c r="T43" s="50">
        <f>T44+T45+T46+T47</f>
        <v>1614</v>
      </c>
      <c r="U43" s="50">
        <f t="shared" si="10"/>
        <v>4834</v>
      </c>
      <c r="V43" s="39"/>
      <c r="W43" s="40"/>
    </row>
    <row r="44" spans="1:23" s="38" customFormat="1" ht="39" customHeight="1">
      <c r="A44" s="36" t="s">
        <v>87</v>
      </c>
      <c r="B44" s="44"/>
      <c r="C44" s="50">
        <v>20465</v>
      </c>
      <c r="D44" s="50">
        <f t="shared" si="6"/>
        <v>20465</v>
      </c>
      <c r="E44" s="50">
        <v>1610</v>
      </c>
      <c r="F44" s="50">
        <v>2042</v>
      </c>
      <c r="G44" s="50">
        <v>2447</v>
      </c>
      <c r="H44" s="50">
        <f t="shared" si="7"/>
        <v>6099</v>
      </c>
      <c r="I44" s="50">
        <v>882</v>
      </c>
      <c r="J44" s="50">
        <v>1807</v>
      </c>
      <c r="K44" s="50">
        <v>1811</v>
      </c>
      <c r="L44" s="50">
        <f t="shared" si="8"/>
        <v>4500</v>
      </c>
      <c r="M44" s="50">
        <v>1808</v>
      </c>
      <c r="N44" s="50">
        <v>1610</v>
      </c>
      <c r="O44" s="50">
        <v>1614</v>
      </c>
      <c r="P44" s="50"/>
      <c r="Q44" s="50">
        <f t="shared" si="9"/>
        <v>5032</v>
      </c>
      <c r="R44" s="50">
        <v>1610</v>
      </c>
      <c r="S44" s="50">
        <v>1610</v>
      </c>
      <c r="T44" s="50">
        <v>1614</v>
      </c>
      <c r="U44" s="50">
        <f t="shared" si="10"/>
        <v>4834</v>
      </c>
      <c r="V44" s="39"/>
      <c r="W44" s="40"/>
    </row>
    <row r="45" spans="1:23" s="38" customFormat="1" ht="34.5" customHeight="1">
      <c r="A45" s="36" t="s">
        <v>88</v>
      </c>
      <c r="B45" s="44"/>
      <c r="C45" s="50"/>
      <c r="D45" s="50">
        <f t="shared" si="6"/>
        <v>0</v>
      </c>
      <c r="E45" s="50"/>
      <c r="F45" s="50"/>
      <c r="G45" s="50"/>
      <c r="H45" s="50">
        <f t="shared" si="7"/>
        <v>0</v>
      </c>
      <c r="I45" s="50"/>
      <c r="J45" s="50"/>
      <c r="K45" s="50"/>
      <c r="L45" s="50">
        <f t="shared" si="8"/>
        <v>0</v>
      </c>
      <c r="M45" s="50"/>
      <c r="N45" s="50"/>
      <c r="O45" s="50"/>
      <c r="P45" s="50"/>
      <c r="Q45" s="50">
        <f t="shared" si="9"/>
        <v>0</v>
      </c>
      <c r="R45" s="50"/>
      <c r="S45" s="50"/>
      <c r="T45" s="50"/>
      <c r="U45" s="50">
        <f t="shared" si="10"/>
        <v>0</v>
      </c>
      <c r="V45" s="39"/>
      <c r="W45" s="40"/>
    </row>
    <row r="46" spans="1:23" s="38" customFormat="1" ht="38.25" customHeight="1">
      <c r="A46" s="36" t="s">
        <v>89</v>
      </c>
      <c r="B46" s="44"/>
      <c r="C46" s="50"/>
      <c r="D46" s="50">
        <f t="shared" si="6"/>
        <v>0</v>
      </c>
      <c r="E46" s="50"/>
      <c r="F46" s="50"/>
      <c r="G46" s="50"/>
      <c r="H46" s="50">
        <f t="shared" si="7"/>
        <v>0</v>
      </c>
      <c r="I46" s="50"/>
      <c r="J46" s="50"/>
      <c r="K46" s="50"/>
      <c r="L46" s="50">
        <f t="shared" si="8"/>
        <v>0</v>
      </c>
      <c r="M46" s="50"/>
      <c r="N46" s="50"/>
      <c r="O46" s="50"/>
      <c r="P46" s="50"/>
      <c r="Q46" s="50">
        <f t="shared" si="9"/>
        <v>0</v>
      </c>
      <c r="R46" s="50"/>
      <c r="S46" s="50"/>
      <c r="T46" s="50"/>
      <c r="U46" s="50">
        <f t="shared" si="10"/>
        <v>0</v>
      </c>
      <c r="V46" s="39"/>
      <c r="W46" s="40"/>
    </row>
    <row r="47" spans="1:23" s="38" customFormat="1" ht="34.5" customHeight="1">
      <c r="A47" s="36" t="s">
        <v>90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27" customHeight="1">
      <c r="A48" s="36" t="s">
        <v>112</v>
      </c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9"/>
      <c r="W48" s="40"/>
    </row>
    <row r="49" spans="1:23" s="38" customFormat="1" ht="58.5" customHeight="1">
      <c r="A49" s="41" t="s">
        <v>100</v>
      </c>
      <c r="B49" s="44" t="s">
        <v>58</v>
      </c>
      <c r="C49" s="50">
        <f>C50+C53+C52</f>
        <v>432736.2</v>
      </c>
      <c r="D49" s="50">
        <f t="shared" si="6"/>
        <v>429048.9</v>
      </c>
      <c r="E49" s="50">
        <f>E50+E51+E52+E53</f>
        <v>21111</v>
      </c>
      <c r="F49" s="50">
        <f>F50+F51+F52+F53</f>
        <v>34046.6</v>
      </c>
      <c r="G49" s="50">
        <f>G50+G51+G52+G53</f>
        <v>44074.8</v>
      </c>
      <c r="H49" s="50">
        <f t="shared" si="7"/>
        <v>99232.4</v>
      </c>
      <c r="I49" s="50">
        <f>I50+I51+I52+I53</f>
        <v>32850.9</v>
      </c>
      <c r="J49" s="50">
        <f>J50+J51+J52+J53</f>
        <v>39219.3</v>
      </c>
      <c r="K49" s="50">
        <f>K50+K51+K52+K53</f>
        <v>38108</v>
      </c>
      <c r="L49" s="50">
        <f t="shared" si="8"/>
        <v>110178.20000000001</v>
      </c>
      <c r="M49" s="50">
        <f>M50+M51+M52+M53</f>
        <v>36347</v>
      </c>
      <c r="N49" s="50">
        <f>N50+N51+N52+N53</f>
        <v>31045.3</v>
      </c>
      <c r="O49" s="50">
        <f>O50+O51+O52+O53</f>
        <v>34453</v>
      </c>
      <c r="P49" s="50"/>
      <c r="Q49" s="50">
        <f t="shared" si="9"/>
        <v>101845.3</v>
      </c>
      <c r="R49" s="50">
        <f>R50+R51+R52+R53</f>
        <v>34741.7</v>
      </c>
      <c r="S49" s="50">
        <f>S50+S51+S52+S53</f>
        <v>35197</v>
      </c>
      <c r="T49" s="50">
        <f>T50+T51+T52+T53</f>
        <v>47854.3</v>
      </c>
      <c r="U49" s="50">
        <f t="shared" si="10"/>
        <v>117793</v>
      </c>
      <c r="V49" s="39"/>
      <c r="W49" s="40"/>
    </row>
    <row r="50" spans="1:23" s="38" customFormat="1" ht="37.5" customHeight="1">
      <c r="A50" s="36" t="s">
        <v>87</v>
      </c>
      <c r="B50" s="44"/>
      <c r="C50" s="50"/>
      <c r="D50" s="50">
        <f t="shared" si="6"/>
        <v>0</v>
      </c>
      <c r="E50" s="50"/>
      <c r="F50" s="50"/>
      <c r="G50" s="50"/>
      <c r="H50" s="50">
        <f t="shared" si="7"/>
        <v>0</v>
      </c>
      <c r="I50" s="50"/>
      <c r="J50" s="50"/>
      <c r="K50" s="50"/>
      <c r="L50" s="50">
        <f t="shared" si="8"/>
        <v>0</v>
      </c>
      <c r="M50" s="50"/>
      <c r="N50" s="50"/>
      <c r="O50" s="50"/>
      <c r="P50" s="50"/>
      <c r="Q50" s="50">
        <f t="shared" si="9"/>
        <v>0</v>
      </c>
      <c r="R50" s="50"/>
      <c r="S50" s="50"/>
      <c r="T50" s="50"/>
      <c r="U50" s="50">
        <f t="shared" si="10"/>
        <v>0</v>
      </c>
      <c r="V50" s="39"/>
      <c r="W50" s="40"/>
    </row>
    <row r="51" spans="1:23" s="38" customFormat="1" ht="35.25" customHeight="1">
      <c r="A51" s="36" t="s">
        <v>88</v>
      </c>
      <c r="B51" s="44"/>
      <c r="C51" s="50"/>
      <c r="D51" s="50">
        <f t="shared" si="6"/>
        <v>0</v>
      </c>
      <c r="E51" s="50"/>
      <c r="F51" s="50"/>
      <c r="G51" s="50"/>
      <c r="H51" s="50">
        <f t="shared" si="7"/>
        <v>0</v>
      </c>
      <c r="I51" s="50"/>
      <c r="J51" s="50"/>
      <c r="K51" s="50"/>
      <c r="L51" s="50">
        <f t="shared" si="8"/>
        <v>0</v>
      </c>
      <c r="M51" s="50"/>
      <c r="N51" s="50"/>
      <c r="O51" s="50"/>
      <c r="P51" s="50"/>
      <c r="Q51" s="50">
        <f t="shared" si="9"/>
        <v>0</v>
      </c>
      <c r="R51" s="50"/>
      <c r="S51" s="50"/>
      <c r="T51" s="50"/>
      <c r="U51" s="50">
        <f t="shared" si="10"/>
        <v>0</v>
      </c>
      <c r="V51" s="39"/>
      <c r="W51" s="40"/>
    </row>
    <row r="52" spans="1:23" s="38" customFormat="1" ht="39" customHeight="1">
      <c r="A52" s="36" t="s">
        <v>89</v>
      </c>
      <c r="B52" s="44"/>
      <c r="C52" s="50">
        <v>354623.2</v>
      </c>
      <c r="D52" s="50">
        <f t="shared" si="6"/>
        <v>355867.5</v>
      </c>
      <c r="E52" s="50">
        <v>14451</v>
      </c>
      <c r="F52" s="50">
        <v>29911.9</v>
      </c>
      <c r="G52" s="50">
        <v>32617</v>
      </c>
      <c r="H52" s="50">
        <f t="shared" si="7"/>
        <v>76979.9</v>
      </c>
      <c r="I52" s="50">
        <v>27500</v>
      </c>
      <c r="J52" s="50">
        <v>33344.3</v>
      </c>
      <c r="K52" s="50">
        <v>31200</v>
      </c>
      <c r="L52" s="50">
        <f t="shared" si="8"/>
        <v>92044.3</v>
      </c>
      <c r="M52" s="50">
        <v>29400</v>
      </c>
      <c r="N52" s="50">
        <v>25600</v>
      </c>
      <c r="O52" s="50">
        <v>29500</v>
      </c>
      <c r="P52" s="50"/>
      <c r="Q52" s="50">
        <f t="shared" si="9"/>
        <v>84500</v>
      </c>
      <c r="R52" s="50">
        <v>29800</v>
      </c>
      <c r="S52" s="50">
        <v>30200</v>
      </c>
      <c r="T52" s="50">
        <v>42343.3</v>
      </c>
      <c r="U52" s="50">
        <f t="shared" si="10"/>
        <v>102343.3</v>
      </c>
      <c r="V52" s="39"/>
      <c r="W52" s="40"/>
    </row>
    <row r="53" spans="1:23" s="38" customFormat="1" ht="33.75" customHeight="1">
      <c r="A53" s="36" t="s">
        <v>90</v>
      </c>
      <c r="B53" s="44"/>
      <c r="C53" s="50">
        <v>78113</v>
      </c>
      <c r="D53" s="50">
        <f t="shared" si="6"/>
        <v>73181.4</v>
      </c>
      <c r="E53" s="50">
        <v>6660</v>
      </c>
      <c r="F53" s="50">
        <v>4134.7</v>
      </c>
      <c r="G53" s="50">
        <v>11457.8</v>
      </c>
      <c r="H53" s="50">
        <f t="shared" si="7"/>
        <v>22252.5</v>
      </c>
      <c r="I53" s="50">
        <v>5350.9</v>
      </c>
      <c r="J53" s="50">
        <v>5875</v>
      </c>
      <c r="K53" s="50">
        <v>6908</v>
      </c>
      <c r="L53" s="50">
        <f t="shared" si="8"/>
        <v>18133.9</v>
      </c>
      <c r="M53" s="50">
        <v>6947</v>
      </c>
      <c r="N53" s="50">
        <v>5445.3</v>
      </c>
      <c r="O53" s="50">
        <v>4953</v>
      </c>
      <c r="P53" s="50"/>
      <c r="Q53" s="50">
        <f t="shared" si="9"/>
        <v>17345.3</v>
      </c>
      <c r="R53" s="50">
        <v>4941.7</v>
      </c>
      <c r="S53" s="50">
        <v>4997</v>
      </c>
      <c r="T53" s="50">
        <v>5511</v>
      </c>
      <c r="U53" s="50">
        <f t="shared" si="10"/>
        <v>15449.7</v>
      </c>
      <c r="V53" s="39"/>
      <c r="W53" s="40"/>
    </row>
    <row r="54" spans="1:23" s="38" customFormat="1" ht="26.25" customHeight="1">
      <c r="A54" s="36" t="s">
        <v>112</v>
      </c>
      <c r="B54" s="4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39"/>
      <c r="W54" s="40"/>
    </row>
    <row r="55" spans="1:23" s="38" customFormat="1" ht="45.75" customHeight="1">
      <c r="A55" s="41" t="s">
        <v>101</v>
      </c>
      <c r="B55" s="44" t="s">
        <v>59</v>
      </c>
      <c r="C55" s="50">
        <f>C56+C57+C58+C59+C60</f>
        <v>200</v>
      </c>
      <c r="D55" s="50">
        <f t="shared" si="6"/>
        <v>200</v>
      </c>
      <c r="E55" s="50">
        <f>E56+E57+E58+E59+E60</f>
        <v>0</v>
      </c>
      <c r="F55" s="50">
        <f>F56+F57+F58+F59+F60</f>
        <v>0</v>
      </c>
      <c r="G55" s="50">
        <f>G56+G57+G58+G59+G60</f>
        <v>0</v>
      </c>
      <c r="H55" s="50">
        <f>E55+F55+G55</f>
        <v>0</v>
      </c>
      <c r="I55" s="50">
        <f>I56+I57+I58+I59+I60</f>
        <v>0</v>
      </c>
      <c r="J55" s="50">
        <f>J56+J57+J58+J59+J60</f>
        <v>0</v>
      </c>
      <c r="K55" s="50">
        <f>K56+K57+K58+K59+K60</f>
        <v>0</v>
      </c>
      <c r="L55" s="50">
        <f t="shared" si="8"/>
        <v>0</v>
      </c>
      <c r="M55" s="50">
        <f>M56+M57+M58+M59+M60</f>
        <v>0</v>
      </c>
      <c r="N55" s="50">
        <f>N56+N57+N58+N59+N60</f>
        <v>0</v>
      </c>
      <c r="O55" s="50">
        <f>O56+O57+O58+O59+O60</f>
        <v>0</v>
      </c>
      <c r="P55" s="50"/>
      <c r="Q55" s="50">
        <f t="shared" si="9"/>
        <v>0</v>
      </c>
      <c r="R55" s="50">
        <f>R56+R57+R58+R59+R60</f>
        <v>0</v>
      </c>
      <c r="S55" s="50">
        <f>S56+S57+S58+S59+S60</f>
        <v>200</v>
      </c>
      <c r="T55" s="50">
        <f>T56+T57+T58+T59+T60</f>
        <v>0</v>
      </c>
      <c r="U55" s="50">
        <f t="shared" si="10"/>
        <v>200</v>
      </c>
      <c r="V55" s="39"/>
      <c r="W55" s="40"/>
    </row>
    <row r="56" spans="1:23" s="38" customFormat="1" ht="39" customHeight="1">
      <c r="A56" s="36" t="s">
        <v>87</v>
      </c>
      <c r="B56" s="44"/>
      <c r="C56" s="50">
        <v>200</v>
      </c>
      <c r="D56" s="50">
        <f t="shared" si="6"/>
        <v>200</v>
      </c>
      <c r="E56" s="50">
        <v>0</v>
      </c>
      <c r="F56" s="50">
        <v>0</v>
      </c>
      <c r="G56" s="50">
        <v>0</v>
      </c>
      <c r="H56" s="50">
        <f t="shared" si="7"/>
        <v>0</v>
      </c>
      <c r="I56" s="50">
        <v>0</v>
      </c>
      <c r="J56" s="50">
        <v>0</v>
      </c>
      <c r="K56" s="50">
        <v>0</v>
      </c>
      <c r="L56" s="50">
        <f t="shared" si="8"/>
        <v>0</v>
      </c>
      <c r="M56" s="50">
        <v>0</v>
      </c>
      <c r="N56" s="50">
        <v>0</v>
      </c>
      <c r="O56" s="50">
        <v>0</v>
      </c>
      <c r="P56" s="50"/>
      <c r="Q56" s="50">
        <f t="shared" si="9"/>
        <v>0</v>
      </c>
      <c r="R56" s="50">
        <v>0</v>
      </c>
      <c r="S56" s="50">
        <v>200</v>
      </c>
      <c r="T56" s="50">
        <v>0</v>
      </c>
      <c r="U56" s="50">
        <f t="shared" si="10"/>
        <v>200</v>
      </c>
      <c r="V56" s="39"/>
      <c r="W56" s="40"/>
    </row>
    <row r="57" spans="1:23" s="38" customFormat="1" ht="39" customHeight="1">
      <c r="A57" s="36" t="s">
        <v>88</v>
      </c>
      <c r="B57" s="44"/>
      <c r="C57" s="50"/>
      <c r="D57" s="50">
        <f t="shared" si="6"/>
        <v>0</v>
      </c>
      <c r="E57" s="50"/>
      <c r="F57" s="50"/>
      <c r="G57" s="50"/>
      <c r="H57" s="50">
        <f t="shared" si="7"/>
        <v>0</v>
      </c>
      <c r="I57" s="50"/>
      <c r="J57" s="50"/>
      <c r="K57" s="50"/>
      <c r="L57" s="50">
        <f t="shared" si="8"/>
        <v>0</v>
      </c>
      <c r="M57" s="50"/>
      <c r="N57" s="50"/>
      <c r="O57" s="50"/>
      <c r="P57" s="50"/>
      <c r="Q57" s="50">
        <f t="shared" si="9"/>
        <v>0</v>
      </c>
      <c r="R57" s="50"/>
      <c r="S57" s="50"/>
      <c r="T57" s="50"/>
      <c r="U57" s="50">
        <f t="shared" si="10"/>
        <v>0</v>
      </c>
      <c r="V57" s="39"/>
      <c r="W57" s="40"/>
    </row>
    <row r="58" spans="1:23" s="38" customFormat="1" ht="38.25" customHeight="1">
      <c r="A58" s="36" t="s">
        <v>89</v>
      </c>
      <c r="B58" s="44"/>
      <c r="C58" s="50"/>
      <c r="D58" s="50">
        <f t="shared" si="6"/>
        <v>0</v>
      </c>
      <c r="E58" s="50"/>
      <c r="F58" s="50"/>
      <c r="G58" s="50"/>
      <c r="H58" s="50">
        <f t="shared" si="7"/>
        <v>0</v>
      </c>
      <c r="I58" s="50"/>
      <c r="J58" s="50"/>
      <c r="K58" s="50"/>
      <c r="L58" s="50">
        <f t="shared" si="8"/>
        <v>0</v>
      </c>
      <c r="M58" s="50"/>
      <c r="N58" s="50"/>
      <c r="O58" s="50"/>
      <c r="P58" s="50"/>
      <c r="Q58" s="50">
        <f t="shared" si="9"/>
        <v>0</v>
      </c>
      <c r="R58" s="50"/>
      <c r="S58" s="50"/>
      <c r="T58" s="50"/>
      <c r="U58" s="50">
        <f t="shared" si="10"/>
        <v>0</v>
      </c>
      <c r="V58" s="39"/>
      <c r="W58" s="40"/>
    </row>
    <row r="59" spans="1:23" s="38" customFormat="1" ht="39" customHeight="1">
      <c r="A59" s="36" t="s">
        <v>90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27" customHeight="1">
      <c r="A60" s="36" t="s">
        <v>112</v>
      </c>
      <c r="B60" s="44"/>
      <c r="C60" s="50">
        <v>0</v>
      </c>
      <c r="D60" s="50">
        <f t="shared" si="6"/>
        <v>0</v>
      </c>
      <c r="E60" s="50">
        <v>0</v>
      </c>
      <c r="F60" s="50">
        <v>0</v>
      </c>
      <c r="G60" s="50">
        <v>0</v>
      </c>
      <c r="H60" s="50">
        <f>E60+F60+G60</f>
        <v>0</v>
      </c>
      <c r="I60" s="50">
        <v>0</v>
      </c>
      <c r="J60" s="50">
        <v>0</v>
      </c>
      <c r="K60" s="50">
        <v>0</v>
      </c>
      <c r="L60" s="50">
        <f>I60+J60+K60</f>
        <v>0</v>
      </c>
      <c r="M60" s="50">
        <v>0</v>
      </c>
      <c r="N60" s="50">
        <v>0</v>
      </c>
      <c r="O60" s="50">
        <v>0</v>
      </c>
      <c r="P60" s="50"/>
      <c r="Q60" s="50">
        <f>M60+N60+O60</f>
        <v>0</v>
      </c>
      <c r="R60" s="50">
        <v>0</v>
      </c>
      <c r="S60" s="50">
        <v>0</v>
      </c>
      <c r="T60" s="50">
        <v>0</v>
      </c>
      <c r="U60" s="50">
        <f>R60+S60+T60</f>
        <v>0</v>
      </c>
      <c r="V60" s="39"/>
      <c r="W60" s="40"/>
    </row>
    <row r="61" spans="1:23" s="38" customFormat="1" ht="17.25" customHeight="1">
      <c r="A61" s="41" t="s">
        <v>54</v>
      </c>
      <c r="B61" s="44" t="s">
        <v>60</v>
      </c>
      <c r="C61" s="50">
        <f>C62+C63+C64+C65+C66</f>
        <v>185724.4</v>
      </c>
      <c r="D61" s="50">
        <f>D35-D37-D43-D49-D55</f>
        <v>201096.94000000006</v>
      </c>
      <c r="E61" s="50">
        <f>E62+E63+E64+E65+E66</f>
        <v>6497.9</v>
      </c>
      <c r="F61" s="50">
        <f>F62+F63+F64+F65+F66</f>
        <v>14041.3</v>
      </c>
      <c r="G61" s="50">
        <f>G62+G63+G64+G65+G66</f>
        <v>15179.199999999999</v>
      </c>
      <c r="H61" s="50">
        <f t="shared" si="7"/>
        <v>35718.399999999994</v>
      </c>
      <c r="I61" s="50">
        <f>I62+I63+I64+I65+I66</f>
        <v>28571.34</v>
      </c>
      <c r="J61" s="50">
        <f>J62+J63+J64+J65+J66</f>
        <v>12166</v>
      </c>
      <c r="K61" s="50">
        <f>K62+K63+K64+K65+K66</f>
        <v>16533</v>
      </c>
      <c r="L61" s="50">
        <f t="shared" si="8"/>
        <v>57270.34</v>
      </c>
      <c r="M61" s="50">
        <f>M62+M63+M64+M65+M66</f>
        <v>16820</v>
      </c>
      <c r="N61" s="50">
        <f>N62+N63+N64+N65+N66</f>
        <v>12848.5</v>
      </c>
      <c r="O61" s="50">
        <f>O62+O63+O64+O65+O66</f>
        <v>15714</v>
      </c>
      <c r="P61" s="50"/>
      <c r="Q61" s="50">
        <f t="shared" si="9"/>
        <v>45382.5</v>
      </c>
      <c r="R61" s="50">
        <f>R62+R63+R64+R65+R66</f>
        <v>15044.1</v>
      </c>
      <c r="S61" s="50">
        <f>S62+S63+S64+S65+S66</f>
        <v>14828.199999999999</v>
      </c>
      <c r="T61" s="50">
        <f>T62+T63+T64+T65+T66</f>
        <v>32853.40000000001</v>
      </c>
      <c r="U61" s="50">
        <f t="shared" si="10"/>
        <v>62725.70000000001</v>
      </c>
      <c r="V61" s="39"/>
      <c r="W61" s="40"/>
    </row>
    <row r="62" spans="1:23" s="38" customFormat="1" ht="35.25" customHeight="1">
      <c r="A62" s="36" t="s">
        <v>87</v>
      </c>
      <c r="B62" s="44"/>
      <c r="C62" s="50">
        <v>9052</v>
      </c>
      <c r="D62" s="50">
        <f>H62+L62+Q62+U62</f>
        <v>9052</v>
      </c>
      <c r="E62" s="50">
        <v>178.1</v>
      </c>
      <c r="F62" s="50">
        <v>757.6</v>
      </c>
      <c r="G62" s="50">
        <v>731</v>
      </c>
      <c r="H62" s="50">
        <f t="shared" si="7"/>
        <v>1666.7</v>
      </c>
      <c r="I62" s="50">
        <v>617.3</v>
      </c>
      <c r="J62" s="50">
        <v>973.7</v>
      </c>
      <c r="K62" s="50">
        <v>928.7</v>
      </c>
      <c r="L62" s="50">
        <f t="shared" si="8"/>
        <v>2519.7</v>
      </c>
      <c r="M62" s="50">
        <v>774.7</v>
      </c>
      <c r="N62" s="50">
        <v>784.2</v>
      </c>
      <c r="O62" s="50">
        <v>688.7</v>
      </c>
      <c r="P62" s="50"/>
      <c r="Q62" s="50">
        <f t="shared" si="9"/>
        <v>2247.6000000000004</v>
      </c>
      <c r="R62" s="50">
        <v>701.7</v>
      </c>
      <c r="S62" s="50">
        <v>879.9</v>
      </c>
      <c r="T62" s="50">
        <v>1036.4</v>
      </c>
      <c r="U62" s="50">
        <f t="shared" si="10"/>
        <v>2618</v>
      </c>
      <c r="V62" s="39"/>
      <c r="W62" s="40"/>
    </row>
    <row r="63" spans="1:23" s="38" customFormat="1" ht="41.25" customHeight="1">
      <c r="A63" s="36" t="s">
        <v>88</v>
      </c>
      <c r="B63" s="44"/>
      <c r="C63" s="50">
        <v>78758.4</v>
      </c>
      <c r="D63" s="50">
        <f>H63+L63+Q63+U63</f>
        <v>94078.1</v>
      </c>
      <c r="E63" s="50">
        <v>1694.9</v>
      </c>
      <c r="F63" s="50">
        <v>5205.9</v>
      </c>
      <c r="G63" s="50">
        <v>6081.5</v>
      </c>
      <c r="H63" s="50">
        <f t="shared" si="7"/>
        <v>12982.3</v>
      </c>
      <c r="I63" s="50">
        <v>19407.4</v>
      </c>
      <c r="J63" s="50">
        <v>3745</v>
      </c>
      <c r="K63" s="50">
        <v>7055</v>
      </c>
      <c r="L63" s="50">
        <f t="shared" si="8"/>
        <v>30207.4</v>
      </c>
      <c r="M63" s="50">
        <v>7851</v>
      </c>
      <c r="N63" s="50">
        <v>4696</v>
      </c>
      <c r="O63" s="50">
        <v>7051</v>
      </c>
      <c r="P63" s="50"/>
      <c r="Q63" s="50">
        <f>M63+N63+O63</f>
        <v>19598</v>
      </c>
      <c r="R63" s="50">
        <v>5093</v>
      </c>
      <c r="S63" s="50">
        <v>5197</v>
      </c>
      <c r="T63" s="50">
        <v>21000.4</v>
      </c>
      <c r="U63" s="50">
        <f t="shared" si="10"/>
        <v>31290.4</v>
      </c>
      <c r="V63" s="39"/>
      <c r="W63" s="40"/>
    </row>
    <row r="64" spans="1:23" s="38" customFormat="1" ht="36.75" customHeight="1">
      <c r="A64" s="36" t="s">
        <v>89</v>
      </c>
      <c r="B64" s="44"/>
      <c r="C64" s="50">
        <v>90945.1</v>
      </c>
      <c r="D64" s="50">
        <f>H64+L64+Q64+U64</f>
        <v>90945.1</v>
      </c>
      <c r="E64" s="50">
        <v>4440.7</v>
      </c>
      <c r="F64" s="50">
        <v>7503</v>
      </c>
      <c r="G64" s="50">
        <v>7634.9</v>
      </c>
      <c r="H64" s="50">
        <f t="shared" si="7"/>
        <v>19578.6</v>
      </c>
      <c r="I64" s="50">
        <v>7500</v>
      </c>
      <c r="J64" s="50">
        <v>6900</v>
      </c>
      <c r="K64" s="50">
        <v>8000</v>
      </c>
      <c r="L64" s="50">
        <f>I64+J64+K64</f>
        <v>22400</v>
      </c>
      <c r="M64" s="50">
        <v>7600</v>
      </c>
      <c r="N64" s="50">
        <v>6800</v>
      </c>
      <c r="O64" s="50">
        <v>7400</v>
      </c>
      <c r="P64" s="50"/>
      <c r="Q64" s="50">
        <f t="shared" si="9"/>
        <v>21800</v>
      </c>
      <c r="R64" s="50">
        <v>8700</v>
      </c>
      <c r="S64" s="50">
        <v>8200</v>
      </c>
      <c r="T64" s="50">
        <v>10266.5</v>
      </c>
      <c r="U64" s="50">
        <f t="shared" si="10"/>
        <v>27166.5</v>
      </c>
      <c r="V64" s="39"/>
      <c r="W64" s="40"/>
    </row>
    <row r="65" spans="1:23" s="38" customFormat="1" ht="37.5" customHeight="1">
      <c r="A65" s="36" t="s">
        <v>90</v>
      </c>
      <c r="B65" s="44"/>
      <c r="C65" s="50">
        <v>5872.9</v>
      </c>
      <c r="D65" s="50">
        <f>H65+L65+Q65+U65</f>
        <v>5925.74</v>
      </c>
      <c r="E65" s="50">
        <v>155.8</v>
      </c>
      <c r="F65" s="50">
        <v>487.3</v>
      </c>
      <c r="G65" s="50">
        <v>639.4</v>
      </c>
      <c r="H65" s="50">
        <f>E65+F65+G65</f>
        <v>1282.5</v>
      </c>
      <c r="I65" s="50">
        <v>713.34</v>
      </c>
      <c r="J65" s="50">
        <v>478</v>
      </c>
      <c r="K65" s="50">
        <v>480</v>
      </c>
      <c r="L65" s="50">
        <f t="shared" si="8"/>
        <v>1671.3400000000001</v>
      </c>
      <c r="M65" s="50">
        <v>525</v>
      </c>
      <c r="N65" s="50">
        <v>499</v>
      </c>
      <c r="O65" s="50">
        <v>505</v>
      </c>
      <c r="P65" s="50"/>
      <c r="Q65" s="50">
        <f t="shared" si="9"/>
        <v>1529</v>
      </c>
      <c r="R65" s="50">
        <v>480.1</v>
      </c>
      <c r="S65" s="50">
        <v>482</v>
      </c>
      <c r="T65" s="50">
        <v>480.8</v>
      </c>
      <c r="U65" s="50">
        <f t="shared" si="10"/>
        <v>1442.9</v>
      </c>
      <c r="V65" s="39"/>
      <c r="W65" s="40"/>
    </row>
    <row r="66" spans="1:23" s="38" customFormat="1" ht="32.25" customHeight="1">
      <c r="A66" s="36" t="s">
        <v>112</v>
      </c>
      <c r="B66" s="44"/>
      <c r="C66" s="50">
        <v>1096</v>
      </c>
      <c r="D66" s="50">
        <f>H66+L66+Q66+U66</f>
        <v>1096</v>
      </c>
      <c r="E66" s="50">
        <v>28.4</v>
      </c>
      <c r="F66" s="50">
        <v>87.5</v>
      </c>
      <c r="G66" s="50">
        <v>92.4</v>
      </c>
      <c r="H66" s="50">
        <f>E66+F66+G66</f>
        <v>208.3</v>
      </c>
      <c r="I66" s="50">
        <v>333.3</v>
      </c>
      <c r="J66" s="50">
        <v>69.3</v>
      </c>
      <c r="K66" s="50">
        <v>69.3</v>
      </c>
      <c r="L66" s="50">
        <f>I66+J66+K66</f>
        <v>471.90000000000003</v>
      </c>
      <c r="M66" s="50">
        <v>69.3</v>
      </c>
      <c r="N66" s="50">
        <v>69.3</v>
      </c>
      <c r="O66" s="50">
        <v>69.3</v>
      </c>
      <c r="P66" s="50"/>
      <c r="Q66" s="50">
        <f>M66+N66+O66</f>
        <v>207.89999999999998</v>
      </c>
      <c r="R66" s="50">
        <v>69.3</v>
      </c>
      <c r="S66" s="50">
        <v>69.3</v>
      </c>
      <c r="T66" s="50">
        <v>69.3</v>
      </c>
      <c r="U66" s="50">
        <f>R66+S66+T66</f>
        <v>207.89999999999998</v>
      </c>
      <c r="V66" s="39"/>
      <c r="W66" s="40"/>
    </row>
    <row r="67" spans="1:22" s="38" customFormat="1" ht="22.5" customHeight="1">
      <c r="A67" s="41" t="s">
        <v>61</v>
      </c>
      <c r="B67" s="44" t="s">
        <v>62</v>
      </c>
      <c r="C67" s="50">
        <f>C21-C35</f>
        <v>-9000</v>
      </c>
      <c r="D67" s="50">
        <f aca="true" t="shared" si="11" ref="D67:T67">D21-D35</f>
        <v>-9000.040000000037</v>
      </c>
      <c r="E67" s="50">
        <f t="shared" si="11"/>
        <v>19629.4</v>
      </c>
      <c r="F67" s="50">
        <f t="shared" si="11"/>
        <v>3696.87000000001</v>
      </c>
      <c r="G67" s="50">
        <f t="shared" si="11"/>
        <v>29624.5</v>
      </c>
      <c r="H67" s="50">
        <f t="shared" si="7"/>
        <v>52950.77000000001</v>
      </c>
      <c r="I67" s="50">
        <f t="shared" si="11"/>
        <v>-20952.910000000003</v>
      </c>
      <c r="J67" s="50">
        <f t="shared" si="11"/>
        <v>6358.199999999997</v>
      </c>
      <c r="K67" s="50">
        <f t="shared" si="11"/>
        <v>4637.5</v>
      </c>
      <c r="L67" s="50">
        <f t="shared" si="8"/>
        <v>-9957.210000000006</v>
      </c>
      <c r="M67" s="50">
        <f t="shared" si="11"/>
        <v>-5875.300000000003</v>
      </c>
      <c r="N67" s="50">
        <f t="shared" si="11"/>
        <v>-1944.2000000000044</v>
      </c>
      <c r="O67" s="50">
        <f t="shared" si="11"/>
        <v>-246.59999999999854</v>
      </c>
      <c r="P67" s="50">
        <f t="shared" si="11"/>
        <v>504403.80000000005</v>
      </c>
      <c r="Q67" s="50">
        <f t="shared" si="9"/>
        <v>-8066.100000000006</v>
      </c>
      <c r="R67" s="50">
        <f t="shared" si="11"/>
        <v>3115</v>
      </c>
      <c r="S67" s="50">
        <f t="shared" si="11"/>
        <v>-5892.0999999999985</v>
      </c>
      <c r="T67" s="50">
        <f t="shared" si="11"/>
        <v>-41150.40000000001</v>
      </c>
      <c r="U67" s="50">
        <f t="shared" si="10"/>
        <v>-43927.50000000001</v>
      </c>
      <c r="V67" s="37"/>
    </row>
    <row r="68" spans="1:22" s="38" customFormat="1" ht="34.5" customHeight="1">
      <c r="A68" s="41" t="s">
        <v>63</v>
      </c>
      <c r="B68" s="44" t="s">
        <v>64</v>
      </c>
      <c r="C68" s="50">
        <f>C74+C85</f>
        <v>9000</v>
      </c>
      <c r="D68" s="50">
        <f>D74+D85</f>
        <v>9000.040000000037</v>
      </c>
      <c r="E68" s="50">
        <f>E74+E85</f>
        <v>-19629.4</v>
      </c>
      <c r="F68" s="50">
        <f>F74+F85</f>
        <v>-3696.8699999999953</v>
      </c>
      <c r="G68" s="50">
        <f>G74+G85</f>
        <v>-29624.499999999993</v>
      </c>
      <c r="H68" s="50">
        <f>H74+H85</f>
        <v>-52950.76999999999</v>
      </c>
      <c r="I68" s="50">
        <f aca="true" t="shared" si="12" ref="I68:O68">I74+I85</f>
        <v>20952.910000000003</v>
      </c>
      <c r="J68" s="50">
        <f t="shared" si="12"/>
        <v>-6358.199999999997</v>
      </c>
      <c r="K68" s="50">
        <f t="shared" si="12"/>
        <v>-4637.5</v>
      </c>
      <c r="L68" s="50">
        <f t="shared" si="12"/>
        <v>9957.209999999992</v>
      </c>
      <c r="M68" s="50">
        <f t="shared" si="12"/>
        <v>5875.300000000003</v>
      </c>
      <c r="N68" s="50">
        <f t="shared" si="12"/>
        <v>1944.2000000000044</v>
      </c>
      <c r="O68" s="50">
        <f t="shared" si="12"/>
        <v>246.59999999999854</v>
      </c>
      <c r="P68" s="50"/>
      <c r="Q68" s="50">
        <f>Q74+Q85</f>
        <v>8066.100000000006</v>
      </c>
      <c r="R68" s="50">
        <f>R74+R85</f>
        <v>-3114.9999999999927</v>
      </c>
      <c r="S68" s="50">
        <f>S74+S85</f>
        <v>5892.100000000006</v>
      </c>
      <c r="T68" s="50">
        <f>T74+T85</f>
        <v>41150.40000000001</v>
      </c>
      <c r="U68" s="50">
        <f>R68+S68+T68</f>
        <v>43927.50000000002</v>
      </c>
      <c r="V68" s="37"/>
    </row>
    <row r="69" spans="1:22" s="38" customFormat="1" ht="34.5" customHeight="1">
      <c r="A69" s="36" t="s">
        <v>87</v>
      </c>
      <c r="B69" s="44"/>
      <c r="C69" s="50">
        <v>-124377</v>
      </c>
      <c r="D69" s="50">
        <f aca="true" t="shared" si="13" ref="D69:D80">H69+L69+Q69+U69</f>
        <v>-124377.4</v>
      </c>
      <c r="E69" s="50">
        <f>E76+E86+E75</f>
        <v>-21362.3</v>
      </c>
      <c r="F69" s="50">
        <f aca="true" t="shared" si="14" ref="E69:G73">F76+F86</f>
        <v>-12675.4</v>
      </c>
      <c r="G69" s="50">
        <f t="shared" si="14"/>
        <v>-24201</v>
      </c>
      <c r="H69" s="50">
        <f aca="true" t="shared" si="15" ref="H69:H79">E69+F69+G69</f>
        <v>-58238.7</v>
      </c>
      <c r="I69" s="50">
        <f aca="true" t="shared" si="16" ref="I69:K73">I76+I86</f>
        <v>1499.3</v>
      </c>
      <c r="J69" s="50">
        <f t="shared" si="16"/>
        <v>-1981.3000000000002</v>
      </c>
      <c r="K69" s="50">
        <f t="shared" si="16"/>
        <v>-9164.3</v>
      </c>
      <c r="L69" s="50">
        <f aca="true" t="shared" si="17" ref="L69:L79">I69+J69+K69</f>
        <v>-9646.3</v>
      </c>
      <c r="M69" s="50">
        <f aca="true" t="shared" si="18" ref="M69:O73">M76+M86</f>
        <v>-9321.3</v>
      </c>
      <c r="N69" s="50">
        <f t="shared" si="18"/>
        <v>-9509.8</v>
      </c>
      <c r="O69" s="50">
        <f t="shared" si="18"/>
        <v>-9601.3</v>
      </c>
      <c r="P69" s="50"/>
      <c r="Q69" s="50">
        <f aca="true" t="shared" si="19" ref="Q69:Q79">M69+N69+O69</f>
        <v>-28432.399999999998</v>
      </c>
      <c r="R69" s="50">
        <f aca="true" t="shared" si="20" ref="R69:T73">R76+R86</f>
        <v>-9592.3</v>
      </c>
      <c r="S69" s="50">
        <f t="shared" si="20"/>
        <v>-9214.1</v>
      </c>
      <c r="T69" s="50">
        <f t="shared" si="20"/>
        <v>-9253.6</v>
      </c>
      <c r="U69" s="50">
        <f aca="true" t="shared" si="21" ref="U69:U78">R69+S69+T69</f>
        <v>-28060</v>
      </c>
      <c r="V69" s="37"/>
    </row>
    <row r="70" spans="1:22" s="38" customFormat="1" ht="40.5" customHeight="1">
      <c r="A70" s="36" t="s">
        <v>88</v>
      </c>
      <c r="B70" s="44"/>
      <c r="C70" s="50">
        <v>39826</v>
      </c>
      <c r="D70" s="50">
        <f t="shared" si="13"/>
        <v>39773.2</v>
      </c>
      <c r="E70" s="50">
        <f t="shared" si="14"/>
        <v>93.40000000000009</v>
      </c>
      <c r="F70" s="50">
        <f t="shared" si="14"/>
        <v>2178.3999999999996</v>
      </c>
      <c r="G70" s="50">
        <f t="shared" si="14"/>
        <v>2003</v>
      </c>
      <c r="H70" s="50">
        <f t="shared" si="15"/>
        <v>4274.799999999999</v>
      </c>
      <c r="I70" s="50">
        <f t="shared" si="16"/>
        <v>15475.099999999999</v>
      </c>
      <c r="J70" s="50">
        <f t="shared" si="16"/>
        <v>818.5999999999999</v>
      </c>
      <c r="K70" s="50">
        <f t="shared" si="16"/>
        <v>-976.3000000000002</v>
      </c>
      <c r="L70" s="50">
        <f t="shared" si="17"/>
        <v>15317.399999999998</v>
      </c>
      <c r="M70" s="50">
        <f t="shared" si="18"/>
        <v>3018.6000000000004</v>
      </c>
      <c r="N70" s="50">
        <f t="shared" si="18"/>
        <v>-98.30000000000018</v>
      </c>
      <c r="O70" s="50">
        <f t="shared" si="18"/>
        <v>1343.6000000000004</v>
      </c>
      <c r="P70" s="50"/>
      <c r="Q70" s="50">
        <f t="shared" si="19"/>
        <v>4263.900000000001</v>
      </c>
      <c r="R70" s="50">
        <f t="shared" si="20"/>
        <v>282.5</v>
      </c>
      <c r="S70" s="50">
        <f t="shared" si="20"/>
        <v>328.39999999999964</v>
      </c>
      <c r="T70" s="50">
        <f t="shared" si="20"/>
        <v>15306.2</v>
      </c>
      <c r="U70" s="50">
        <f t="shared" si="21"/>
        <v>15917.1</v>
      </c>
      <c r="V70" s="37"/>
    </row>
    <row r="71" spans="1:22" s="38" customFormat="1" ht="34.5" customHeight="1">
      <c r="A71" s="36" t="s">
        <v>89</v>
      </c>
      <c r="B71" s="44"/>
      <c r="C71" s="50">
        <v>220664</v>
      </c>
      <c r="D71" s="50">
        <f t="shared" si="13"/>
        <v>220664</v>
      </c>
      <c r="E71" s="50">
        <f t="shared" si="14"/>
        <v>-245.20000000000073</v>
      </c>
      <c r="F71" s="50">
        <f t="shared" si="14"/>
        <v>17711.800000000003</v>
      </c>
      <c r="G71" s="50">
        <f t="shared" si="14"/>
        <v>2561.800000000003</v>
      </c>
      <c r="H71" s="50">
        <f t="shared" si="15"/>
        <v>20028.400000000005</v>
      </c>
      <c r="I71" s="50">
        <f t="shared" si="16"/>
        <v>16635</v>
      </c>
      <c r="J71" s="50">
        <f t="shared" si="16"/>
        <v>5364.600000000006</v>
      </c>
      <c r="K71" s="50">
        <f t="shared" si="16"/>
        <v>15035</v>
      </c>
      <c r="L71" s="50">
        <f t="shared" si="17"/>
        <v>37034.600000000006</v>
      </c>
      <c r="M71" s="50">
        <f t="shared" si="18"/>
        <v>25859</v>
      </c>
      <c r="N71" s="50">
        <f t="shared" si="18"/>
        <v>22361</v>
      </c>
      <c r="O71" s="50">
        <f t="shared" si="18"/>
        <v>18856</v>
      </c>
      <c r="P71" s="50"/>
      <c r="Q71" s="50">
        <f t="shared" si="19"/>
        <v>67076</v>
      </c>
      <c r="R71" s="50">
        <f t="shared" si="20"/>
        <v>20861</v>
      </c>
      <c r="S71" s="50">
        <f t="shared" si="20"/>
        <v>25846.5</v>
      </c>
      <c r="T71" s="50">
        <f t="shared" si="20"/>
        <v>49817.5</v>
      </c>
      <c r="U71" s="50">
        <f t="shared" si="21"/>
        <v>96525</v>
      </c>
      <c r="V71" s="37"/>
    </row>
    <row r="72" spans="1:22" s="38" customFormat="1" ht="34.5" customHeight="1">
      <c r="A72" s="36" t="s">
        <v>90</v>
      </c>
      <c r="B72" s="44"/>
      <c r="C72" s="50">
        <v>24607</v>
      </c>
      <c r="D72" s="50">
        <f t="shared" si="13"/>
        <v>24659.840000000004</v>
      </c>
      <c r="E72" s="50">
        <f t="shared" si="14"/>
        <v>1944.3000000000002</v>
      </c>
      <c r="F72" s="50">
        <f t="shared" si="14"/>
        <v>527.73</v>
      </c>
      <c r="G72" s="50">
        <f t="shared" si="14"/>
        <v>4141.200000000001</v>
      </c>
      <c r="H72" s="50">
        <f t="shared" si="15"/>
        <v>6613.230000000001</v>
      </c>
      <c r="I72" s="50">
        <f t="shared" si="16"/>
        <v>1217.4099999999999</v>
      </c>
      <c r="J72" s="50">
        <f t="shared" si="16"/>
        <v>2081.6000000000004</v>
      </c>
      <c r="K72" s="50">
        <f t="shared" si="16"/>
        <v>2485</v>
      </c>
      <c r="L72" s="50">
        <f t="shared" si="17"/>
        <v>5784.01</v>
      </c>
      <c r="M72" s="50">
        <f t="shared" si="18"/>
        <v>1930</v>
      </c>
      <c r="N72" s="50">
        <f t="shared" si="18"/>
        <v>1903</v>
      </c>
      <c r="O72" s="50">
        <f t="shared" si="18"/>
        <v>2004</v>
      </c>
      <c r="P72" s="50"/>
      <c r="Q72" s="50">
        <f t="shared" si="19"/>
        <v>5837</v>
      </c>
      <c r="R72" s="50">
        <f t="shared" si="20"/>
        <v>2066.6000000000004</v>
      </c>
      <c r="S72" s="50">
        <f t="shared" si="20"/>
        <v>2157</v>
      </c>
      <c r="T72" s="50">
        <f t="shared" si="20"/>
        <v>2202</v>
      </c>
      <c r="U72" s="50">
        <f t="shared" si="21"/>
        <v>6425.6</v>
      </c>
      <c r="V72" s="37"/>
    </row>
    <row r="73" spans="1:22" s="38" customFormat="1" ht="26.25" customHeight="1">
      <c r="A73" s="36" t="s">
        <v>112</v>
      </c>
      <c r="B73" s="44"/>
      <c r="C73" s="50">
        <v>832</v>
      </c>
      <c r="D73" s="50">
        <f t="shared" si="13"/>
        <v>832</v>
      </c>
      <c r="E73" s="50">
        <f t="shared" si="14"/>
        <v>-59.6</v>
      </c>
      <c r="F73" s="50">
        <f t="shared" si="14"/>
        <v>-0.5</v>
      </c>
      <c r="G73" s="50">
        <f t="shared" si="14"/>
        <v>4.400000000000006</v>
      </c>
      <c r="H73" s="50">
        <f>E73+F73+G73</f>
        <v>-55.699999999999996</v>
      </c>
      <c r="I73" s="50">
        <f t="shared" si="16"/>
        <v>333.3</v>
      </c>
      <c r="J73" s="50">
        <f t="shared" si="16"/>
        <v>69.3</v>
      </c>
      <c r="K73" s="50">
        <f t="shared" si="16"/>
        <v>69.3</v>
      </c>
      <c r="L73" s="50">
        <f>I73+J73+K73</f>
        <v>471.90000000000003</v>
      </c>
      <c r="M73" s="50">
        <f t="shared" si="18"/>
        <v>69.3</v>
      </c>
      <c r="N73" s="50">
        <f t="shared" si="18"/>
        <v>69.3</v>
      </c>
      <c r="O73" s="50">
        <f t="shared" si="18"/>
        <v>69.3</v>
      </c>
      <c r="P73" s="50"/>
      <c r="Q73" s="50">
        <f>M73+N73+O73</f>
        <v>207.89999999999998</v>
      </c>
      <c r="R73" s="50">
        <f t="shared" si="20"/>
        <v>69.3</v>
      </c>
      <c r="S73" s="50">
        <f t="shared" si="20"/>
        <v>69.3</v>
      </c>
      <c r="T73" s="50">
        <f t="shared" si="20"/>
        <v>69.3</v>
      </c>
      <c r="U73" s="50">
        <f>R73+S73+T73</f>
        <v>207.89999999999998</v>
      </c>
      <c r="V73" s="37"/>
    </row>
    <row r="74" spans="1:22" s="38" customFormat="1" ht="36.75" customHeight="1">
      <c r="A74" s="41" t="s">
        <v>65</v>
      </c>
      <c r="B74" s="44" t="s">
        <v>66</v>
      </c>
      <c r="C74" s="50">
        <f>C75+C76+C77+C78+C79+C80</f>
        <v>-635588.1</v>
      </c>
      <c r="D74" s="50">
        <f t="shared" si="13"/>
        <v>-646029</v>
      </c>
      <c r="E74" s="50">
        <f>E76+E77+E78+E79+E75+E80</f>
        <v>-48848.3</v>
      </c>
      <c r="F74" s="50">
        <f>F76+F77+F78+F79+F75+F80</f>
        <v>-53826.77</v>
      </c>
      <c r="G74" s="50">
        <f>G76+G77+G78+G79+G75+G80</f>
        <v>-91325.5</v>
      </c>
      <c r="H74" s="50">
        <f t="shared" si="15"/>
        <v>-194000.57</v>
      </c>
      <c r="I74" s="50">
        <f>I75+I76+I77+I78+I79+I80</f>
        <v>-45569.53</v>
      </c>
      <c r="J74" s="50">
        <f>J76+J77+J78+J79+J75+J80</f>
        <v>-59550.5</v>
      </c>
      <c r="K74" s="50">
        <f>K76+K77+K78+K79+K75+K80</f>
        <v>-61089.5</v>
      </c>
      <c r="L74" s="50">
        <f t="shared" si="17"/>
        <v>-166209.53</v>
      </c>
      <c r="M74" s="50">
        <f>M76+M77+M78+M79+M75+M80</f>
        <v>-49099.7</v>
      </c>
      <c r="N74" s="50">
        <f>N76+N77+N78+N79+N75+N80</f>
        <v>-43559.6</v>
      </c>
      <c r="O74" s="50">
        <f>O76+O77+O78+O79+O75+O80</f>
        <v>-51534.4</v>
      </c>
      <c r="P74" s="50"/>
      <c r="Q74" s="50">
        <f t="shared" si="19"/>
        <v>-144193.69999999998</v>
      </c>
      <c r="R74" s="50">
        <f>R76+R77+R78+R79+R75+R80</f>
        <v>-54510.799999999996</v>
      </c>
      <c r="S74" s="50">
        <f>S76+S77+S78+S79+S75+S80</f>
        <v>-45943.1</v>
      </c>
      <c r="T74" s="50">
        <f>T76+T77+T78+T79+T75+T80</f>
        <v>-41171.3</v>
      </c>
      <c r="U74" s="50">
        <f t="shared" si="21"/>
        <v>-141625.2</v>
      </c>
      <c r="V74" s="37"/>
    </row>
    <row r="75" spans="1:22" s="38" customFormat="1" ht="36" customHeight="1">
      <c r="A75" s="36" t="s">
        <v>87</v>
      </c>
      <c r="B75" s="43"/>
      <c r="C75" s="49">
        <v>-163798</v>
      </c>
      <c r="D75" s="49">
        <f t="shared" si="13"/>
        <v>-163798</v>
      </c>
      <c r="E75" s="49">
        <v>-11246.4</v>
      </c>
      <c r="F75" s="49">
        <v>-11438.9</v>
      </c>
      <c r="G75" s="49">
        <f>-14133.9</f>
        <v>-14133.9</v>
      </c>
      <c r="H75" s="50">
        <f t="shared" si="15"/>
        <v>-36819.2</v>
      </c>
      <c r="I75" s="49">
        <v>-14207.2</v>
      </c>
      <c r="J75" s="49">
        <v>-12711</v>
      </c>
      <c r="K75" s="49">
        <v>-12086.2</v>
      </c>
      <c r="L75" s="50">
        <f t="shared" si="17"/>
        <v>-39004.4</v>
      </c>
      <c r="M75" s="49">
        <v>-15680.3</v>
      </c>
      <c r="N75" s="49">
        <v>-12781</v>
      </c>
      <c r="O75" s="49">
        <v>-12425</v>
      </c>
      <c r="P75" s="49"/>
      <c r="Q75" s="50">
        <f t="shared" si="19"/>
        <v>-40886.3</v>
      </c>
      <c r="R75" s="49">
        <v>-16802.1</v>
      </c>
      <c r="S75" s="49">
        <v>-13295</v>
      </c>
      <c r="T75" s="49">
        <v>-16991</v>
      </c>
      <c r="U75" s="50">
        <f>R75+S75+T75</f>
        <v>-47088.1</v>
      </c>
      <c r="V75" s="37"/>
    </row>
    <row r="76" spans="1:22" s="38" customFormat="1" ht="38.25" customHeight="1">
      <c r="A76" s="36" t="s">
        <v>87</v>
      </c>
      <c r="B76" s="44"/>
      <c r="C76" s="50">
        <v>-142848</v>
      </c>
      <c r="D76" s="50">
        <f t="shared" si="13"/>
        <v>-142848</v>
      </c>
      <c r="E76" s="50">
        <v>-11904</v>
      </c>
      <c r="F76" s="50">
        <v>-15475</v>
      </c>
      <c r="G76" s="50">
        <v>-27379</v>
      </c>
      <c r="H76" s="50">
        <f t="shared" si="15"/>
        <v>-54758</v>
      </c>
      <c r="I76" s="50">
        <v>0</v>
      </c>
      <c r="J76" s="50">
        <v>-4762</v>
      </c>
      <c r="K76" s="50">
        <v>-11904</v>
      </c>
      <c r="L76" s="50">
        <f t="shared" si="17"/>
        <v>-16666</v>
      </c>
      <c r="M76" s="50">
        <v>-11904</v>
      </c>
      <c r="N76" s="50">
        <v>-11904</v>
      </c>
      <c r="O76" s="50">
        <v>-11904</v>
      </c>
      <c r="P76" s="50"/>
      <c r="Q76" s="50">
        <f t="shared" si="19"/>
        <v>-35712</v>
      </c>
      <c r="R76" s="50">
        <v>-11904</v>
      </c>
      <c r="S76" s="50">
        <v>-11904</v>
      </c>
      <c r="T76" s="50">
        <v>-11904</v>
      </c>
      <c r="U76" s="50">
        <f t="shared" si="21"/>
        <v>-35712</v>
      </c>
      <c r="V76" s="37"/>
    </row>
    <row r="77" spans="1:22" s="38" customFormat="1" ht="37.5" customHeight="1">
      <c r="A77" s="36" t="s">
        <v>88</v>
      </c>
      <c r="B77" s="44"/>
      <c r="C77" s="50">
        <v>-43150.6</v>
      </c>
      <c r="D77" s="50">
        <f t="shared" si="13"/>
        <v>-58523.100000000006</v>
      </c>
      <c r="E77" s="50">
        <v>-1601.5</v>
      </c>
      <c r="F77" s="50">
        <v>-3027.5</v>
      </c>
      <c r="G77" s="50">
        <v>-4078.5</v>
      </c>
      <c r="H77" s="50">
        <f t="shared" si="15"/>
        <v>-8707.5</v>
      </c>
      <c r="I77" s="50">
        <v>-8150.5</v>
      </c>
      <c r="J77" s="50">
        <v>-2926.4</v>
      </c>
      <c r="K77" s="50">
        <v>-8031.3</v>
      </c>
      <c r="L77" s="50">
        <f t="shared" si="17"/>
        <v>-19108.2</v>
      </c>
      <c r="M77" s="50">
        <v>-4832.4</v>
      </c>
      <c r="N77" s="50">
        <v>-4794.3</v>
      </c>
      <c r="O77" s="50">
        <v>-5707.4</v>
      </c>
      <c r="P77" s="50"/>
      <c r="Q77" s="50">
        <f t="shared" si="19"/>
        <v>-15334.1</v>
      </c>
      <c r="R77" s="50">
        <v>-4810.5</v>
      </c>
      <c r="S77" s="50">
        <v>-4868.6</v>
      </c>
      <c r="T77" s="50">
        <v>-5694.2</v>
      </c>
      <c r="U77" s="50">
        <f t="shared" si="21"/>
        <v>-15373.3</v>
      </c>
      <c r="V77" s="37"/>
    </row>
    <row r="78" spans="1:22" s="38" customFormat="1" ht="35.25" customHeight="1">
      <c r="A78" s="36" t="s">
        <v>89</v>
      </c>
      <c r="B78" s="44"/>
      <c r="C78" s="50">
        <v>-226148.6</v>
      </c>
      <c r="D78" s="50">
        <f t="shared" si="13"/>
        <v>-226148.59999999998</v>
      </c>
      <c r="E78" s="50">
        <v>-19136.9</v>
      </c>
      <c r="F78" s="50">
        <v>-19703.1</v>
      </c>
      <c r="G78" s="50">
        <v>-37690.1</v>
      </c>
      <c r="H78" s="53">
        <f t="shared" si="15"/>
        <v>-76530.1</v>
      </c>
      <c r="I78" s="50">
        <v>-18365</v>
      </c>
      <c r="J78" s="50">
        <v>-34879.7</v>
      </c>
      <c r="K78" s="50">
        <v>-24165</v>
      </c>
      <c r="L78" s="50">
        <f>I78+J78+K78</f>
        <v>-77409.7</v>
      </c>
      <c r="M78" s="50">
        <v>-11141</v>
      </c>
      <c r="N78" s="50">
        <v>-10039</v>
      </c>
      <c r="O78" s="50">
        <v>-18044</v>
      </c>
      <c r="P78" s="50"/>
      <c r="Q78" s="50">
        <f t="shared" si="19"/>
        <v>-39224</v>
      </c>
      <c r="R78" s="50">
        <v>-17639</v>
      </c>
      <c r="S78" s="50">
        <v>-12553.5</v>
      </c>
      <c r="T78" s="50">
        <v>-2792.3</v>
      </c>
      <c r="U78" s="50">
        <f t="shared" si="21"/>
        <v>-32984.8</v>
      </c>
      <c r="V78" s="37"/>
    </row>
    <row r="79" spans="1:22" s="38" customFormat="1" ht="35.25" customHeight="1">
      <c r="A79" s="36" t="s">
        <v>90</v>
      </c>
      <c r="B79" s="44"/>
      <c r="C79" s="50">
        <v>-59378.9</v>
      </c>
      <c r="D79" s="50">
        <f t="shared" si="13"/>
        <v>-54447.3</v>
      </c>
      <c r="E79" s="50">
        <v>-4871.5</v>
      </c>
      <c r="F79" s="50">
        <v>-4094.27</v>
      </c>
      <c r="G79" s="50">
        <v>-7956</v>
      </c>
      <c r="H79" s="50">
        <f t="shared" si="15"/>
        <v>-16921.77</v>
      </c>
      <c r="I79" s="50">
        <v>-4846.83</v>
      </c>
      <c r="J79" s="50">
        <v>-4271.4</v>
      </c>
      <c r="K79" s="50">
        <v>-4903</v>
      </c>
      <c r="L79" s="50">
        <f t="shared" si="17"/>
        <v>-14021.23</v>
      </c>
      <c r="M79" s="50">
        <v>-5542</v>
      </c>
      <c r="N79" s="50">
        <v>-4041.3</v>
      </c>
      <c r="O79" s="50">
        <v>-3454</v>
      </c>
      <c r="P79" s="50"/>
      <c r="Q79" s="50">
        <f t="shared" si="19"/>
        <v>-13037.3</v>
      </c>
      <c r="R79" s="50">
        <v>-3355.2</v>
      </c>
      <c r="S79" s="50">
        <v>-3322</v>
      </c>
      <c r="T79" s="50">
        <v>-3789.8</v>
      </c>
      <c r="U79" s="50">
        <f>R79+S79+T79</f>
        <v>-10467</v>
      </c>
      <c r="V79" s="37"/>
    </row>
    <row r="80" spans="1:22" s="38" customFormat="1" ht="28.5" customHeight="1">
      <c r="A80" s="36" t="s">
        <v>112</v>
      </c>
      <c r="B80" s="44"/>
      <c r="C80" s="50">
        <v>-264</v>
      </c>
      <c r="D80" s="50">
        <f t="shared" si="13"/>
        <v>-264</v>
      </c>
      <c r="E80" s="50">
        <v>-88</v>
      </c>
      <c r="F80" s="50">
        <v>-88</v>
      </c>
      <c r="G80" s="50">
        <v>-88</v>
      </c>
      <c r="H80" s="50">
        <f>E80+F80+G80</f>
        <v>-264</v>
      </c>
      <c r="I80" s="50">
        <v>0</v>
      </c>
      <c r="J80" s="50">
        <v>0</v>
      </c>
      <c r="K80" s="50">
        <v>0</v>
      </c>
      <c r="L80" s="50">
        <f>I80+J80+K80</f>
        <v>0</v>
      </c>
      <c r="M80" s="50">
        <v>0</v>
      </c>
      <c r="N80" s="50">
        <v>0</v>
      </c>
      <c r="O80" s="50">
        <v>0</v>
      </c>
      <c r="P80" s="50"/>
      <c r="Q80" s="50">
        <f>M80+N80+O80</f>
        <v>0</v>
      </c>
      <c r="R80" s="50">
        <v>0</v>
      </c>
      <c r="S80" s="50">
        <v>0</v>
      </c>
      <c r="T80" s="50">
        <v>0</v>
      </c>
      <c r="U80" s="50">
        <f>R80+S80+T80</f>
        <v>0</v>
      </c>
      <c r="V80" s="37"/>
    </row>
    <row r="81" spans="1:22" s="38" customFormat="1" ht="14.25" customHeight="1">
      <c r="A81" s="45" t="s">
        <v>53</v>
      </c>
      <c r="B81" s="44"/>
      <c r="C81" s="49"/>
      <c r="D81" s="49"/>
      <c r="E81" s="49"/>
      <c r="F81" s="49"/>
      <c r="G81" s="49"/>
      <c r="H81" s="50"/>
      <c r="I81" s="49"/>
      <c r="J81" s="49"/>
      <c r="K81" s="49"/>
      <c r="L81" s="50"/>
      <c r="M81" s="49"/>
      <c r="N81" s="49"/>
      <c r="O81" s="49"/>
      <c r="P81" s="49"/>
      <c r="Q81" s="50"/>
      <c r="R81" s="49"/>
      <c r="S81" s="49"/>
      <c r="T81" s="49"/>
      <c r="U81" s="50"/>
      <c r="V81" s="37"/>
    </row>
    <row r="82" spans="1:22" s="38" customFormat="1" ht="35.25" customHeight="1">
      <c r="A82" s="36" t="s">
        <v>102</v>
      </c>
      <c r="B82" s="43" t="s">
        <v>67</v>
      </c>
      <c r="C82" s="49"/>
      <c r="D82" s="49"/>
      <c r="E82" s="49">
        <v>0</v>
      </c>
      <c r="F82" s="49">
        <v>0</v>
      </c>
      <c r="G82" s="49">
        <v>0</v>
      </c>
      <c r="H82" s="50">
        <f aca="true" t="shared" si="22" ref="H82:H89">E82+F82+G82</f>
        <v>0</v>
      </c>
      <c r="I82" s="49">
        <v>0</v>
      </c>
      <c r="J82" s="49">
        <v>0</v>
      </c>
      <c r="K82" s="49">
        <v>0</v>
      </c>
      <c r="L82" s="50">
        <f aca="true" t="shared" si="23" ref="L82:L89">I82+J82+K82</f>
        <v>0</v>
      </c>
      <c r="M82" s="49">
        <v>0</v>
      </c>
      <c r="N82" s="49">
        <v>0</v>
      </c>
      <c r="O82" s="49">
        <v>0</v>
      </c>
      <c r="P82" s="49"/>
      <c r="Q82" s="50">
        <f aca="true" t="shared" si="24" ref="Q82:Q89">M82+N82+O82</f>
        <v>0</v>
      </c>
      <c r="R82" s="49"/>
      <c r="S82" s="49">
        <v>0</v>
      </c>
      <c r="T82" s="49"/>
      <c r="U82" s="50">
        <f aca="true" t="shared" si="25" ref="U82:U89">R82+S82+T82</f>
        <v>0</v>
      </c>
      <c r="V82" s="37"/>
    </row>
    <row r="83" spans="1:22" s="38" customFormat="1" ht="46.5" customHeight="1">
      <c r="A83" s="36" t="s">
        <v>103</v>
      </c>
      <c r="B83" s="43" t="s">
        <v>68</v>
      </c>
      <c r="C83" s="49"/>
      <c r="D83" s="49"/>
      <c r="E83" s="52"/>
      <c r="F83" s="52"/>
      <c r="G83" s="52"/>
      <c r="H83" s="50">
        <f t="shared" si="22"/>
        <v>0</v>
      </c>
      <c r="I83" s="49"/>
      <c r="J83" s="49"/>
      <c r="K83" s="49"/>
      <c r="L83" s="50">
        <f t="shared" si="23"/>
        <v>0</v>
      </c>
      <c r="M83" s="49"/>
      <c r="N83" s="49"/>
      <c r="O83" s="49"/>
      <c r="P83" s="49">
        <f>H83+L83+M83+N83+O83</f>
        <v>0</v>
      </c>
      <c r="Q83" s="50">
        <f t="shared" si="24"/>
        <v>0</v>
      </c>
      <c r="R83" s="49"/>
      <c r="S83" s="49"/>
      <c r="T83" s="49"/>
      <c r="U83" s="50">
        <f t="shared" si="25"/>
        <v>0</v>
      </c>
      <c r="V83" s="37"/>
    </row>
    <row r="84" spans="1:22" s="38" customFormat="1" ht="13.5" customHeight="1">
      <c r="A84" s="46" t="s">
        <v>77</v>
      </c>
      <c r="B84" s="43" t="s">
        <v>69</v>
      </c>
      <c r="C84" s="54">
        <v>800</v>
      </c>
      <c r="D84" s="49">
        <f aca="true" t="shared" si="26" ref="D84:D90">H84+L84+Q84+U84</f>
        <v>800</v>
      </c>
      <c r="E84" s="49"/>
      <c r="F84" s="54"/>
      <c r="G84" s="54"/>
      <c r="H84" s="50">
        <f t="shared" si="22"/>
        <v>0</v>
      </c>
      <c r="I84" s="54">
        <v>0</v>
      </c>
      <c r="J84" s="54"/>
      <c r="K84" s="54"/>
      <c r="L84" s="50">
        <f t="shared" si="23"/>
        <v>0</v>
      </c>
      <c r="M84" s="54">
        <v>0</v>
      </c>
      <c r="N84" s="54"/>
      <c r="O84" s="54"/>
      <c r="P84" s="49"/>
      <c r="Q84" s="50">
        <f t="shared" si="24"/>
        <v>0</v>
      </c>
      <c r="R84" s="49"/>
      <c r="S84" s="49">
        <v>800</v>
      </c>
      <c r="T84" s="49"/>
      <c r="U84" s="50">
        <f t="shared" si="25"/>
        <v>800</v>
      </c>
      <c r="V84" s="37"/>
    </row>
    <row r="85" spans="1:22" s="38" customFormat="1" ht="54" customHeight="1">
      <c r="A85" s="41" t="s">
        <v>104</v>
      </c>
      <c r="B85" s="44" t="s">
        <v>70</v>
      </c>
      <c r="C85" s="50">
        <f>C86+C87+C88+C89+C90</f>
        <v>644588.1</v>
      </c>
      <c r="D85" s="50">
        <f t="shared" si="26"/>
        <v>655029.04</v>
      </c>
      <c r="E85" s="50">
        <f>E86+E87+E88+E89+E90</f>
        <v>29218.9</v>
      </c>
      <c r="F85" s="50">
        <f>F86+F87+F88+F89+F90</f>
        <v>50129.9</v>
      </c>
      <c r="G85" s="50">
        <f>G86+G87+G88+G89+G90</f>
        <v>61701.00000000001</v>
      </c>
      <c r="H85" s="50">
        <f t="shared" si="22"/>
        <v>141049.80000000002</v>
      </c>
      <c r="I85" s="50">
        <f>I86+I87+I88+I89+I90</f>
        <v>66522.44</v>
      </c>
      <c r="J85" s="50">
        <f>J86+J87+J88+J89+J90</f>
        <v>53192.3</v>
      </c>
      <c r="K85" s="50">
        <f>K86+K87+K88+K89+K90</f>
        <v>56452</v>
      </c>
      <c r="L85" s="50">
        <f t="shared" si="23"/>
        <v>176166.74</v>
      </c>
      <c r="M85" s="50">
        <f>M86+M87+M88+M89+M90</f>
        <v>54975</v>
      </c>
      <c r="N85" s="50">
        <f>N86+N87+N88+N89+N90</f>
        <v>45503.8</v>
      </c>
      <c r="O85" s="50">
        <f>O86+O87+O88+O89+O90</f>
        <v>51781</v>
      </c>
      <c r="P85" s="50"/>
      <c r="Q85" s="50">
        <f t="shared" si="24"/>
        <v>152259.8</v>
      </c>
      <c r="R85" s="50">
        <f>R86+R87+R88+R89+R90</f>
        <v>51395.8</v>
      </c>
      <c r="S85" s="50">
        <f>S86+S87+S88+S89+S90</f>
        <v>51835.200000000004</v>
      </c>
      <c r="T85" s="50">
        <f>T86+T87+T88+T89+T90</f>
        <v>82321.70000000001</v>
      </c>
      <c r="U85" s="50">
        <f t="shared" si="25"/>
        <v>185552.7</v>
      </c>
      <c r="V85" s="37"/>
    </row>
    <row r="86" spans="1:22" s="38" customFormat="1" ht="39" customHeight="1">
      <c r="A86" s="36" t="s">
        <v>87</v>
      </c>
      <c r="B86" s="44"/>
      <c r="C86" s="50">
        <v>29717</v>
      </c>
      <c r="D86" s="50">
        <f t="shared" si="26"/>
        <v>29717</v>
      </c>
      <c r="E86" s="50">
        <v>1788.1</v>
      </c>
      <c r="F86" s="50">
        <v>2799.6</v>
      </c>
      <c r="G86" s="50">
        <v>3178</v>
      </c>
      <c r="H86" s="50">
        <f t="shared" si="22"/>
        <v>7765.7</v>
      </c>
      <c r="I86" s="50">
        <v>1499.3</v>
      </c>
      <c r="J86" s="50">
        <v>2780.7</v>
      </c>
      <c r="K86" s="50">
        <v>2739.7</v>
      </c>
      <c r="L86" s="50">
        <f>I86+J86+K86</f>
        <v>7019.7</v>
      </c>
      <c r="M86" s="50">
        <v>2582.7</v>
      </c>
      <c r="N86" s="50">
        <v>2394.2</v>
      </c>
      <c r="O86" s="50">
        <v>2302.7</v>
      </c>
      <c r="P86" s="50"/>
      <c r="Q86" s="50">
        <f t="shared" si="24"/>
        <v>7279.599999999999</v>
      </c>
      <c r="R86" s="50">
        <v>2311.7</v>
      </c>
      <c r="S86" s="50">
        <v>2689.9</v>
      </c>
      <c r="T86" s="50">
        <v>2650.4</v>
      </c>
      <c r="U86" s="50">
        <f t="shared" si="25"/>
        <v>7652</v>
      </c>
      <c r="V86" s="37"/>
    </row>
    <row r="87" spans="1:22" s="38" customFormat="1" ht="36.75" customHeight="1">
      <c r="A87" s="36" t="s">
        <v>88</v>
      </c>
      <c r="B87" s="44"/>
      <c r="C87" s="50">
        <v>82976.6</v>
      </c>
      <c r="D87" s="50">
        <f t="shared" si="26"/>
        <v>98296.29999999999</v>
      </c>
      <c r="E87" s="50">
        <v>1694.9</v>
      </c>
      <c r="F87" s="50">
        <v>5205.9</v>
      </c>
      <c r="G87" s="50">
        <v>6081.5</v>
      </c>
      <c r="H87" s="50">
        <f t="shared" si="22"/>
        <v>12982.3</v>
      </c>
      <c r="I87" s="50">
        <v>23625.6</v>
      </c>
      <c r="J87" s="50">
        <v>3745</v>
      </c>
      <c r="K87" s="50">
        <v>7055</v>
      </c>
      <c r="L87" s="50">
        <f t="shared" si="23"/>
        <v>34425.6</v>
      </c>
      <c r="M87" s="50">
        <v>7851</v>
      </c>
      <c r="N87" s="50">
        <v>4696</v>
      </c>
      <c r="O87" s="50">
        <v>7051</v>
      </c>
      <c r="P87" s="50"/>
      <c r="Q87" s="50">
        <f t="shared" si="24"/>
        <v>19598</v>
      </c>
      <c r="R87" s="50">
        <v>5093</v>
      </c>
      <c r="S87" s="50">
        <v>5197</v>
      </c>
      <c r="T87" s="50">
        <v>21000.4</v>
      </c>
      <c r="U87" s="50">
        <f t="shared" si="25"/>
        <v>31290.4</v>
      </c>
      <c r="V87" s="37"/>
    </row>
    <row r="88" spans="1:22" s="38" customFormat="1" ht="39" customHeight="1">
      <c r="A88" s="36" t="s">
        <v>89</v>
      </c>
      <c r="B88" s="44"/>
      <c r="C88" s="50">
        <v>446812.6</v>
      </c>
      <c r="D88" s="50">
        <f>H88+L88+Q88+U88</f>
        <v>446812.6</v>
      </c>
      <c r="E88" s="50">
        <v>18891.7</v>
      </c>
      <c r="F88" s="50">
        <v>37414.9</v>
      </c>
      <c r="G88" s="50">
        <v>40251.9</v>
      </c>
      <c r="H88" s="50">
        <f t="shared" si="22"/>
        <v>96558.5</v>
      </c>
      <c r="I88" s="50">
        <v>35000</v>
      </c>
      <c r="J88" s="50">
        <v>40244.3</v>
      </c>
      <c r="K88" s="50">
        <v>39200</v>
      </c>
      <c r="L88" s="50">
        <f t="shared" si="23"/>
        <v>114444.3</v>
      </c>
      <c r="M88" s="50">
        <v>37000</v>
      </c>
      <c r="N88" s="50">
        <v>32400</v>
      </c>
      <c r="O88" s="50">
        <v>36900</v>
      </c>
      <c r="P88" s="50"/>
      <c r="Q88" s="50">
        <f t="shared" si="24"/>
        <v>106300</v>
      </c>
      <c r="R88" s="50">
        <v>38500</v>
      </c>
      <c r="S88" s="50">
        <v>38400</v>
      </c>
      <c r="T88" s="50">
        <v>52609.8</v>
      </c>
      <c r="U88" s="50">
        <f t="shared" si="25"/>
        <v>129509.8</v>
      </c>
      <c r="V88" s="37"/>
    </row>
    <row r="89" spans="1:22" s="38" customFormat="1" ht="38.25" customHeight="1">
      <c r="A89" s="36" t="s">
        <v>90</v>
      </c>
      <c r="B89" s="44"/>
      <c r="C89" s="50">
        <v>83985.9</v>
      </c>
      <c r="D89" s="50">
        <f t="shared" si="26"/>
        <v>79107.13999999998</v>
      </c>
      <c r="E89" s="50">
        <v>6815.8</v>
      </c>
      <c r="F89" s="50">
        <v>4622</v>
      </c>
      <c r="G89" s="50">
        <v>12097.2</v>
      </c>
      <c r="H89" s="50">
        <f t="shared" si="22"/>
        <v>23535</v>
      </c>
      <c r="I89" s="50">
        <v>6064.24</v>
      </c>
      <c r="J89" s="50">
        <v>6353</v>
      </c>
      <c r="K89" s="50">
        <v>7388</v>
      </c>
      <c r="L89" s="50">
        <f t="shared" si="23"/>
        <v>19805.239999999998</v>
      </c>
      <c r="M89" s="50">
        <v>7472</v>
      </c>
      <c r="N89" s="50">
        <v>5944.3</v>
      </c>
      <c r="O89" s="50">
        <v>5458</v>
      </c>
      <c r="P89" s="50"/>
      <c r="Q89" s="50">
        <f t="shared" si="24"/>
        <v>18874.3</v>
      </c>
      <c r="R89" s="50">
        <v>5421.8</v>
      </c>
      <c r="S89" s="50">
        <v>5479</v>
      </c>
      <c r="T89" s="50">
        <v>5991.8</v>
      </c>
      <c r="U89" s="50">
        <f t="shared" si="25"/>
        <v>16892.6</v>
      </c>
      <c r="V89" s="37"/>
    </row>
    <row r="90" spans="1:22" s="38" customFormat="1" ht="30" customHeight="1">
      <c r="A90" s="36" t="s">
        <v>112</v>
      </c>
      <c r="B90" s="44"/>
      <c r="C90" s="50">
        <v>1096</v>
      </c>
      <c r="D90" s="50">
        <f t="shared" si="26"/>
        <v>1096</v>
      </c>
      <c r="E90" s="50">
        <v>28.4</v>
      </c>
      <c r="F90" s="50">
        <v>87.5</v>
      </c>
      <c r="G90" s="50">
        <v>92.4</v>
      </c>
      <c r="H90" s="50">
        <f>E90+F90+G90</f>
        <v>208.3</v>
      </c>
      <c r="I90" s="50">
        <v>333.3</v>
      </c>
      <c r="J90" s="50">
        <v>69.3</v>
      </c>
      <c r="K90" s="50">
        <v>69.3</v>
      </c>
      <c r="L90" s="50">
        <f>I90+J90+K90</f>
        <v>471.90000000000003</v>
      </c>
      <c r="M90" s="50">
        <v>69.3</v>
      </c>
      <c r="N90" s="50">
        <v>69.3</v>
      </c>
      <c r="O90" s="50">
        <v>69.3</v>
      </c>
      <c r="P90" s="50"/>
      <c r="Q90" s="50">
        <f>M90+N90+O90</f>
        <v>207.89999999999998</v>
      </c>
      <c r="R90" s="50">
        <v>69.3</v>
      </c>
      <c r="S90" s="50">
        <v>69.3</v>
      </c>
      <c r="T90" s="50">
        <v>69.3</v>
      </c>
      <c r="U90" s="50">
        <f>R90+S90+T90</f>
        <v>207.89999999999998</v>
      </c>
      <c r="V90" s="37"/>
    </row>
    <row r="91" spans="1:22" s="38" customFormat="1" ht="14.25" customHeight="1">
      <c r="A91" s="45" t="s">
        <v>53</v>
      </c>
      <c r="B91" s="44"/>
      <c r="C91" s="49"/>
      <c r="D91" s="49"/>
      <c r="E91" s="52"/>
      <c r="F91" s="52"/>
      <c r="G91" s="52"/>
      <c r="H91" s="50"/>
      <c r="I91" s="49"/>
      <c r="J91" s="49"/>
      <c r="K91" s="49"/>
      <c r="L91" s="50"/>
      <c r="M91" s="49"/>
      <c r="N91" s="49"/>
      <c r="O91" s="49"/>
      <c r="P91" s="49"/>
      <c r="Q91" s="50"/>
      <c r="R91" s="49"/>
      <c r="S91" s="49"/>
      <c r="T91" s="49"/>
      <c r="U91" s="50"/>
      <c r="V91" s="37"/>
    </row>
    <row r="92" spans="1:22" s="38" customFormat="1" ht="37.5" customHeight="1">
      <c r="A92" s="45" t="s">
        <v>105</v>
      </c>
      <c r="B92" s="43" t="s">
        <v>71</v>
      </c>
      <c r="C92" s="49"/>
      <c r="D92" s="49">
        <f>H92+L92+Q92+U92</f>
        <v>0</v>
      </c>
      <c r="E92" s="52"/>
      <c r="F92" s="52"/>
      <c r="G92" s="52"/>
      <c r="H92" s="50">
        <f>E92+F92+G92</f>
        <v>0</v>
      </c>
      <c r="I92" s="49"/>
      <c r="J92" s="49"/>
      <c r="K92" s="49"/>
      <c r="L92" s="50">
        <f>I92+J92+K92</f>
        <v>0</v>
      </c>
      <c r="M92" s="49"/>
      <c r="N92" s="49"/>
      <c r="O92" s="49"/>
      <c r="P92" s="49"/>
      <c r="Q92" s="50">
        <f>M92+N92+O92</f>
        <v>0</v>
      </c>
      <c r="R92" s="49"/>
      <c r="S92" s="49"/>
      <c r="T92" s="49"/>
      <c r="U92" s="50">
        <f>R92+S92+T92</f>
        <v>0</v>
      </c>
      <c r="V92" s="37"/>
    </row>
    <row r="93" spans="1:22" s="38" customFormat="1" ht="26.25" customHeight="1">
      <c r="A93" s="36" t="s">
        <v>75</v>
      </c>
      <c r="B93" s="43" t="s">
        <v>72</v>
      </c>
      <c r="C93" s="49"/>
      <c r="D93" s="49">
        <f>H93+L93+Q93+U93</f>
        <v>0</v>
      </c>
      <c r="E93" s="49"/>
      <c r="F93" s="49"/>
      <c r="G93" s="49"/>
      <c r="H93" s="50">
        <f>E93+F93+G93</f>
        <v>0</v>
      </c>
      <c r="I93" s="49"/>
      <c r="J93" s="49"/>
      <c r="K93" s="49"/>
      <c r="L93" s="50">
        <f>I93+J93+K93</f>
        <v>0</v>
      </c>
      <c r="M93" s="49"/>
      <c r="N93" s="49"/>
      <c r="O93" s="49"/>
      <c r="P93" s="49">
        <f>H93+L93+M93+N93+O93</f>
        <v>0</v>
      </c>
      <c r="Q93" s="50">
        <f>M93+N93+O93</f>
        <v>0</v>
      </c>
      <c r="R93" s="49"/>
      <c r="S93" s="49"/>
      <c r="T93" s="49"/>
      <c r="U93" s="50">
        <f>R93+S93+T93</f>
        <v>0</v>
      </c>
      <c r="V93" s="37"/>
    </row>
    <row r="94" spans="1:22" s="38" customFormat="1" ht="69.75" customHeight="1">
      <c r="A94" s="47" t="s">
        <v>106</v>
      </c>
      <c r="B94" s="44" t="s">
        <v>73</v>
      </c>
      <c r="C94" s="50">
        <f>C67+(C74+C85)</f>
        <v>0</v>
      </c>
      <c r="D94" s="50">
        <f>D67+(D74+D85)</f>
        <v>0</v>
      </c>
      <c r="E94" s="50">
        <f aca="true" t="shared" si="27" ref="E94:O94">E67+E74+E85</f>
        <v>0</v>
      </c>
      <c r="F94" s="50">
        <f t="shared" si="27"/>
        <v>0</v>
      </c>
      <c r="G94" s="50">
        <f t="shared" si="27"/>
        <v>0</v>
      </c>
      <c r="H94" s="50">
        <f>E94+F94+G94</f>
        <v>0</v>
      </c>
      <c r="I94" s="50">
        <f>I67+(I74+I85)</f>
        <v>0</v>
      </c>
      <c r="J94" s="50">
        <f t="shared" si="27"/>
        <v>0</v>
      </c>
      <c r="K94" s="50">
        <f t="shared" si="27"/>
        <v>0</v>
      </c>
      <c r="L94" s="50">
        <f>I94++J94+K94</f>
        <v>0</v>
      </c>
      <c r="M94" s="50">
        <f>M67+M74+M85</f>
        <v>0</v>
      </c>
      <c r="N94" s="50">
        <f t="shared" si="27"/>
        <v>0</v>
      </c>
      <c r="O94" s="50">
        <f t="shared" si="27"/>
        <v>0</v>
      </c>
      <c r="P94" s="50">
        <f>P67+P74-P85</f>
        <v>504403.80000000005</v>
      </c>
      <c r="Q94" s="50">
        <f>M94+N94+O94</f>
        <v>0</v>
      </c>
      <c r="R94" s="50">
        <f>R67+R74+R85</f>
        <v>0</v>
      </c>
      <c r="S94" s="50">
        <f>S67+S74+S85</f>
        <v>0</v>
      </c>
      <c r="T94" s="50">
        <f>T67+T74+T85</f>
        <v>0</v>
      </c>
      <c r="U94" s="50">
        <f>R94+S94+T94</f>
        <v>0</v>
      </c>
      <c r="V94" s="37"/>
    </row>
    <row r="95" spans="1:22" s="38" customFormat="1" ht="70.5" customHeight="1">
      <c r="A95" s="42" t="s">
        <v>107</v>
      </c>
      <c r="B95" s="44" t="s">
        <v>74</v>
      </c>
      <c r="C95" s="54">
        <v>8200</v>
      </c>
      <c r="D95" s="49">
        <v>42368.3</v>
      </c>
      <c r="E95" s="49">
        <v>42368.3</v>
      </c>
      <c r="F95" s="49">
        <f>E96</f>
        <v>61997.700000000004</v>
      </c>
      <c r="G95" s="49">
        <f>F96</f>
        <v>65694.57</v>
      </c>
      <c r="H95" s="50">
        <f>E95</f>
        <v>42368.3</v>
      </c>
      <c r="I95" s="49">
        <f>H96</f>
        <v>95319.07</v>
      </c>
      <c r="J95" s="49">
        <f>I96</f>
        <v>74366.16</v>
      </c>
      <c r="K95" s="49">
        <f>J96</f>
        <v>80724.36</v>
      </c>
      <c r="L95" s="50">
        <f>I95</f>
        <v>95319.07</v>
      </c>
      <c r="M95" s="49">
        <f>L96</f>
        <v>85361.86</v>
      </c>
      <c r="N95" s="49">
        <f>M96</f>
        <v>79486.56</v>
      </c>
      <c r="O95" s="49">
        <f>N96</f>
        <v>77542.35999999999</v>
      </c>
      <c r="P95" s="49"/>
      <c r="Q95" s="50">
        <f>M95</f>
        <v>85361.86</v>
      </c>
      <c r="R95" s="49">
        <f>Q96</f>
        <v>77295.75999999998</v>
      </c>
      <c r="S95" s="49">
        <f>R96</f>
        <v>80410.75999999998</v>
      </c>
      <c r="T95" s="49">
        <f>S96</f>
        <v>74518.65999999997</v>
      </c>
      <c r="U95" s="50">
        <f>R95</f>
        <v>77295.75999999998</v>
      </c>
      <c r="V95" s="37"/>
    </row>
    <row r="96" spans="1:22" s="38" customFormat="1" ht="69.75" customHeight="1">
      <c r="A96" s="42" t="s">
        <v>108</v>
      </c>
      <c r="B96" s="44" t="s">
        <v>76</v>
      </c>
      <c r="C96" s="54">
        <f>C21-C35+(-C74)-C85+C95+C68</f>
        <v>-800</v>
      </c>
      <c r="D96" s="49">
        <f>D21-D35+(-D74)-D85+D95+D68</f>
        <v>33368.259999999966</v>
      </c>
      <c r="E96" s="49">
        <f>E21-E35+(-E74)-E85+E95+E68</f>
        <v>61997.700000000004</v>
      </c>
      <c r="F96" s="49">
        <f>F21-F35+(-F74)-F85+F95+F68</f>
        <v>65694.57</v>
      </c>
      <c r="G96" s="49">
        <f>G21-G35+(-G74)-G85+G95+G68</f>
        <v>95319.07</v>
      </c>
      <c r="H96" s="50">
        <f>G96</f>
        <v>95319.07</v>
      </c>
      <c r="I96" s="49">
        <f>I21-I35+(-I74)-I85+I95+I68</f>
        <v>74366.16</v>
      </c>
      <c r="J96" s="49">
        <f>J21-J35+(-J74)-J85+J95+J68</f>
        <v>80724.36</v>
      </c>
      <c r="K96" s="49">
        <f>K21-K35+(-K74)-K85+K95+K68</f>
        <v>85361.86</v>
      </c>
      <c r="L96" s="50">
        <f>K96</f>
        <v>85361.86</v>
      </c>
      <c r="M96" s="49">
        <f>M21-M35+(-M74)-M85+M95+M68</f>
        <v>79486.56</v>
      </c>
      <c r="N96" s="49">
        <f>N21-N35+(-N74)-N85+N95+N68</f>
        <v>77542.35999999999</v>
      </c>
      <c r="O96" s="49">
        <f>O21-O35+(-O74)-O85+O95+O68</f>
        <v>77295.75999999998</v>
      </c>
      <c r="P96" s="49"/>
      <c r="Q96" s="50">
        <f>O96</f>
        <v>77295.75999999998</v>
      </c>
      <c r="R96" s="49">
        <f>R21-R35+(-R74)-R85+R95+R68</f>
        <v>80410.75999999998</v>
      </c>
      <c r="S96" s="49">
        <f>S21-S35+(-S74)-S85+S95+S68</f>
        <v>74518.65999999997</v>
      </c>
      <c r="T96" s="49">
        <f>T21-T35+(-T74)-T85+T95+T68</f>
        <v>33368.259999999966</v>
      </c>
      <c r="U96" s="50">
        <f>T96</f>
        <v>33368.259999999966</v>
      </c>
      <c r="V96" s="37"/>
    </row>
    <row r="97" spans="1:22" s="38" customFormat="1" ht="110.25" customHeight="1">
      <c r="A97" s="42" t="s">
        <v>109</v>
      </c>
      <c r="B97" s="44" t="s">
        <v>78</v>
      </c>
      <c r="C97" s="54">
        <f>C95-C96</f>
        <v>9000</v>
      </c>
      <c r="D97" s="49">
        <f aca="true" t="shared" si="28" ref="D97:Q97">D95-D96</f>
        <v>9000.040000000037</v>
      </c>
      <c r="E97" s="49">
        <f t="shared" si="28"/>
        <v>-19629.4</v>
      </c>
      <c r="F97" s="49">
        <f t="shared" si="28"/>
        <v>-3696.8700000000026</v>
      </c>
      <c r="G97" s="49">
        <f t="shared" si="28"/>
        <v>-29624.5</v>
      </c>
      <c r="H97" s="50">
        <f t="shared" si="28"/>
        <v>-52950.770000000004</v>
      </c>
      <c r="I97" s="49">
        <f t="shared" si="28"/>
        <v>20952.910000000003</v>
      </c>
      <c r="J97" s="49">
        <f t="shared" si="28"/>
        <v>-6358.199999999997</v>
      </c>
      <c r="K97" s="49">
        <f t="shared" si="28"/>
        <v>-4637.5</v>
      </c>
      <c r="L97" s="50">
        <f t="shared" si="28"/>
        <v>9957.210000000006</v>
      </c>
      <c r="M97" s="49">
        <f t="shared" si="28"/>
        <v>5875.300000000003</v>
      </c>
      <c r="N97" s="49">
        <f t="shared" si="28"/>
        <v>1944.2000000000116</v>
      </c>
      <c r="O97" s="49">
        <f t="shared" si="28"/>
        <v>246.60000000000582</v>
      </c>
      <c r="P97" s="49">
        <f t="shared" si="28"/>
        <v>0</v>
      </c>
      <c r="Q97" s="50">
        <f t="shared" si="28"/>
        <v>8066.10000000002</v>
      </c>
      <c r="R97" s="49">
        <f>R95-R96</f>
        <v>-3115</v>
      </c>
      <c r="S97" s="49">
        <f>S95-S96</f>
        <v>5892.100000000006</v>
      </c>
      <c r="T97" s="49">
        <f>T95-T96</f>
        <v>41150.40000000001</v>
      </c>
      <c r="U97" s="50">
        <f>U95-U96</f>
        <v>43927.500000000015</v>
      </c>
      <c r="V97" s="37"/>
    </row>
    <row r="98" spans="1:22" s="38" customFormat="1" ht="61.5" customHeight="1">
      <c r="A98" s="48" t="s">
        <v>92</v>
      </c>
      <c r="B98" s="44" t="s">
        <v>79</v>
      </c>
      <c r="C98" s="55"/>
      <c r="D98" s="49">
        <f>H98+L98+Q98+U98</f>
        <v>0</v>
      </c>
      <c r="E98" s="55"/>
      <c r="F98" s="55"/>
      <c r="G98" s="55"/>
      <c r="H98" s="50"/>
      <c r="I98" s="55"/>
      <c r="J98" s="55"/>
      <c r="K98" s="55"/>
      <c r="L98" s="50">
        <f>I98+J98+K98</f>
        <v>0</v>
      </c>
      <c r="M98" s="55"/>
      <c r="N98" s="55"/>
      <c r="O98" s="55"/>
      <c r="P98" s="50"/>
      <c r="Q98" s="50">
        <f>M98+N98+O98</f>
        <v>0</v>
      </c>
      <c r="R98" s="55"/>
      <c r="S98" s="55"/>
      <c r="T98" s="55"/>
      <c r="U98" s="50">
        <f>R98+S98+T98</f>
        <v>0</v>
      </c>
      <c r="V98" s="37"/>
    </row>
    <row r="99" spans="1:22" ht="51" customHeight="1">
      <c r="A99" s="3"/>
      <c r="B99" s="3"/>
      <c r="C99" s="3"/>
      <c r="D99" s="57" t="s">
        <v>94</v>
      </c>
      <c r="E99" s="57"/>
      <c r="F99" s="57"/>
      <c r="G99" s="57"/>
      <c r="H99" s="58"/>
      <c r="I99" s="26"/>
      <c r="J99" s="34"/>
      <c r="K99" s="35"/>
      <c r="L99" s="63" t="s">
        <v>86</v>
      </c>
      <c r="M99" s="64"/>
      <c r="N99" s="64"/>
      <c r="O99" s="3"/>
      <c r="P99" s="3"/>
      <c r="Q99" s="3"/>
      <c r="R99" s="3"/>
      <c r="S99" s="3"/>
      <c r="T99" s="3"/>
      <c r="U99" s="3"/>
      <c r="V99" s="1"/>
    </row>
    <row r="100" spans="1:22" ht="18" customHeight="1">
      <c r="A100" s="3"/>
      <c r="B100" s="3"/>
      <c r="C100" s="3"/>
      <c r="D100" s="28"/>
      <c r="E100" s="28"/>
      <c r="F100" s="28"/>
      <c r="G100" s="28"/>
      <c r="H100" s="28"/>
      <c r="I100" s="28"/>
      <c r="J100" s="28"/>
      <c r="K100" s="28"/>
      <c r="L100" s="10"/>
      <c r="M100" s="10"/>
      <c r="N100" s="10"/>
      <c r="O100" s="3"/>
      <c r="P100" s="3"/>
      <c r="Q100" s="3"/>
      <c r="R100" s="3"/>
      <c r="S100" s="3"/>
      <c r="T100" s="3"/>
      <c r="U100" s="3"/>
      <c r="V100" s="1"/>
    </row>
    <row r="101" spans="1:22" ht="12.75" hidden="1">
      <c r="A101" s="1"/>
      <c r="B101" s="1"/>
      <c r="C101" s="1"/>
      <c r="D101" s="29" t="s">
        <v>44</v>
      </c>
      <c r="E101" s="26"/>
      <c r="F101" s="26"/>
      <c r="G101" s="26"/>
      <c r="H101" s="30"/>
      <c r="I101" s="30"/>
      <c r="J101" s="27" t="s">
        <v>49</v>
      </c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52.5" customHeight="1" hidden="1">
      <c r="A102" s="1"/>
      <c r="B102" s="1"/>
      <c r="C102" s="1"/>
      <c r="D102" s="65"/>
      <c r="E102" s="66"/>
      <c r="F102" s="66"/>
      <c r="G102" s="66"/>
      <c r="H102" s="66"/>
      <c r="I102" s="66"/>
      <c r="J102" s="66"/>
      <c r="K102" s="66"/>
      <c r="L102" s="66"/>
      <c r="M102" s="1"/>
      <c r="N102" s="1"/>
      <c r="O102" s="5"/>
      <c r="P102" s="1"/>
      <c r="Q102" s="1"/>
      <c r="R102" s="1"/>
      <c r="S102" s="1"/>
      <c r="T102" s="1"/>
      <c r="U102" s="1"/>
      <c r="V102" s="1"/>
    </row>
    <row r="103" spans="3:14" ht="24.75" customHeight="1">
      <c r="C103" s="4"/>
      <c r="D103" s="67" t="s">
        <v>93</v>
      </c>
      <c r="E103" s="67"/>
      <c r="F103" s="67"/>
      <c r="G103" s="67"/>
      <c r="H103" s="67"/>
      <c r="I103" s="33"/>
      <c r="J103" s="32"/>
      <c r="K103" s="32"/>
      <c r="L103" s="67" t="s">
        <v>110</v>
      </c>
      <c r="M103" s="68"/>
      <c r="N103" s="68"/>
    </row>
    <row r="104" ht="12.75" hidden="1">
      <c r="C104" s="4" t="e">
        <f>C29-#REF!</f>
        <v>#REF!</v>
      </c>
    </row>
    <row r="105" ht="12.75" hidden="1">
      <c r="C105" s="4">
        <f>C23+C83</f>
        <v>194611</v>
      </c>
    </row>
    <row r="106" ht="12.75" hidden="1">
      <c r="C106" s="4" t="e">
        <f>C105-#REF!</f>
        <v>#REF!</v>
      </c>
    </row>
    <row r="108" ht="12.75">
      <c r="A108" s="25" t="s">
        <v>97</v>
      </c>
    </row>
    <row r="109" ht="12.75">
      <c r="A109" s="25" t="s">
        <v>98</v>
      </c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99:N99"/>
    <mergeCell ref="D102:L102"/>
    <mergeCell ref="D103:H103"/>
    <mergeCell ref="L103:N103"/>
    <mergeCell ref="U15:U17"/>
    <mergeCell ref="E15:G16"/>
    <mergeCell ref="H15:H17"/>
    <mergeCell ref="I15:K16"/>
    <mergeCell ref="L15:L17"/>
    <mergeCell ref="D99:H99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2017-04-06T10:10:30Z</cp:lastPrinted>
  <dcterms:created xsi:type="dcterms:W3CDTF">2011-02-18T08:58:48Z</dcterms:created>
  <dcterms:modified xsi:type="dcterms:W3CDTF">2017-04-06T10:12:33Z</dcterms:modified>
  <cp:category/>
  <cp:version/>
  <cp:contentType/>
  <cp:contentStatus/>
</cp:coreProperties>
</file>