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<sst xmlns="http://schemas.openxmlformats.org/spreadsheetml/2006/main" count="193" uniqueCount="114">
  <si>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</si>
  <si>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</si>
  <si>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</si>
  <si>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</si>
  <si>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</si>
  <si>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</si>
  <si>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</si>
  <si>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</si>
  <si>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</si>
  <si>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</si>
  <si>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</si>
  <si>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</si>
  <si>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</si>
  <si>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</si>
  <si>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</si>
  <si>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</si>
  <si>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</si>
  <si>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</si>
  <si>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</si>
  <si>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</si>
  <si>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</si>
  <si>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</si>
  <si>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</si>
  <si>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</si>
  <si>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</si>
  <si>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</si>
  <si>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</si>
  <si>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</si>
  <si>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</si>
  <si>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</si>
  <si>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</si>
  <si>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</si>
  <si>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</si>
  <si>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</si>
  <si>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</si>
  <si>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</si>
  <si>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</si>
  <si>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</si>
  <si>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</si>
  <si>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</si>
  <si>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</si>
  <si>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</si>
  <si>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</si>
  <si>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</si>
  <si>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</si>
  <si>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</si>
  <si>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</si>
  <si>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</si>
  <si>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</si>
  <si>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</si>
  <si>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</si>
  <si>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</si>
  <si>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</si>
  <si>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</si>
  <si>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</si>
  <si>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</si>
  <si>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</si>
  <si>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</si>
  <si>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</si>
  <si>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</si>
  <si>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</si>
  <si>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</si>
  <si>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</si>
  <si>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</si>
  <si>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</si>
  <si>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</si>
  <si>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</si>
  <si>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</si>
  <si>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</si>
  <si>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</si>
  <si>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</si>
  <si>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</si>
  <si>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</si>
  <si>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</si>
  <si>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</si>
  <si>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</si>
  <si>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</si>
  <si>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</si>
  <si>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</si>
  <si>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</si>
  <si>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</si>
  <si>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</si>
  <si>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</si>
  <si>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</si>
  <si>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</si>
  <si>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</si>
  <si>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</si>
  <si>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</si>
  <si>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</si>
  <si>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</si>
  <si>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</si>
  <si>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</si>
  <si>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</si>
  <si>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</si>
  <si>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</si>
  <si>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</si>
  <si>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</si>
  <si>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</si>
  <si>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</si>
  <si>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</si>
  <si>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</si>
  <si>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</si>
  <si>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</si>
  <si>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</si>
  <si>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</si>
  <si>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</si>
  <si>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</si>
  <si>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</si>
  <si>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И.В.Шлынова</t>
  </si>
  <si>
    <t>Кассовый план исполнения  бюджета муниципального образования Юрьев-Польский район  на 2018 год</t>
  </si>
  <si>
    <t>(по состоянию на "01" сентября  2018г.)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</si>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</sst>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0" xfId="0" applyNumberFormat="1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workbookViewId="0" topLeftCell="A90">
      <selection activeCell="J114" sqref="J11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375" style="0" customWidth="1"/>
    <col min="4" max="4" width="9.1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1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33" customHeight="1">
      <c r="M1" s="23"/>
      <c r="N1" s="23"/>
      <c r="O1" s="23"/>
      <c r="P1" s="23"/>
      <c r="Q1" s="23"/>
      <c r="R1" s="23"/>
      <c r="S1" s="23"/>
    </row>
    <row r="2" spans="13:19" ht="12.75">
      <c r="M2" s="23"/>
      <c r="N2" s="23"/>
      <c r="O2" s="23"/>
      <c r="P2" s="23"/>
      <c r="Q2" s="23"/>
      <c r="R2" s="23"/>
      <c r="S2" s="23"/>
    </row>
    <row r="3" spans="13:19" ht="6.75" customHeight="1">
      <c r="M3" s="23"/>
      <c r="N3" s="57"/>
      <c r="O3" s="58"/>
      <c r="P3" s="23"/>
      <c r="Q3" s="23"/>
      <c r="R3" s="23"/>
      <c r="S3" s="23"/>
    </row>
    <row r="4" spans="13:19" ht="13.5" customHeight="1">
      <c r="M4" s="23"/>
      <c r="N4" s="57" t="s">
        <v>92</v>
      </c>
      <c r="O4" s="58"/>
      <c r="P4" s="58"/>
      <c r="Q4" s="58"/>
      <c r="R4" s="58"/>
      <c r="S4" s="23"/>
    </row>
    <row r="5" spans="13:19" ht="15.75" customHeight="1">
      <c r="M5" s="23"/>
      <c r="N5" s="59" t="s">
        <v>93</v>
      </c>
      <c r="O5" s="60"/>
      <c r="P5" s="60"/>
      <c r="Q5" s="60"/>
      <c r="R5" s="60"/>
      <c r="S5" s="23"/>
    </row>
    <row r="6" spans="13:19" ht="12.75" hidden="1">
      <c r="M6" s="23"/>
      <c r="N6" s="60"/>
      <c r="O6" s="60"/>
      <c r="P6" s="60"/>
      <c r="Q6" s="60"/>
      <c r="R6" s="60"/>
      <c r="S6" s="23"/>
    </row>
    <row r="7" spans="13:19" ht="12.75" hidden="1">
      <c r="M7" s="23"/>
      <c r="N7" s="60"/>
      <c r="O7" s="60"/>
      <c r="P7" s="60"/>
      <c r="Q7" s="60"/>
      <c r="R7" s="60"/>
      <c r="S7" s="23"/>
    </row>
    <row r="8" spans="13:19" ht="12.75" hidden="1">
      <c r="M8" s="23"/>
      <c r="N8" s="60"/>
      <c r="O8" s="60"/>
      <c r="P8" s="60"/>
      <c r="Q8" s="60"/>
      <c r="R8" s="60"/>
      <c r="S8" s="23"/>
    </row>
    <row r="9" spans="13:19" ht="42" customHeight="1">
      <c r="M9" s="23"/>
      <c r="N9" s="60"/>
      <c r="O9" s="60"/>
      <c r="P9" s="60"/>
      <c r="Q9" s="60"/>
      <c r="R9" s="60"/>
      <c r="S9" s="23"/>
    </row>
    <row r="10" spans="1:22" ht="22.5" customHeight="1">
      <c r="A10" s="1"/>
      <c r="B10" s="1"/>
      <c r="C10" s="1"/>
      <c r="D10" s="20" t="s">
        <v>109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21" customHeight="1">
      <c r="A11" s="1"/>
      <c r="B11" s="1"/>
      <c r="C11" s="1"/>
      <c r="D11" s="22" t="s">
        <v>110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9.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90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7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7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8" t="s">
        <v>13</v>
      </c>
      <c r="F17" s="8" t="s">
        <v>14</v>
      </c>
      <c r="G17" s="8" t="s">
        <v>15</v>
      </c>
      <c r="H17" s="56" t="s">
        <v>0</v>
      </c>
      <c r="I17" s="8" t="s">
        <v>16</v>
      </c>
      <c r="J17" s="8" t="s">
        <v>17</v>
      </c>
      <c r="K17" s="8" t="s">
        <v>18</v>
      </c>
      <c r="L17" s="56" t="s">
        <v>0</v>
      </c>
      <c r="M17" s="8" t="s">
        <v>19</v>
      </c>
      <c r="N17" s="8" t="s">
        <v>20</v>
      </c>
      <c r="O17" s="8" t="s">
        <v>21</v>
      </c>
      <c r="P17" s="8"/>
      <c r="Q17" s="56" t="s">
        <v>0</v>
      </c>
      <c r="R17" s="8" t="s">
        <v>22</v>
      </c>
      <c r="S17" s="8" t="s">
        <v>23</v>
      </c>
      <c r="T17" s="8" t="s">
        <v>24</v>
      </c>
      <c r="U17" s="56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10" t="s">
        <v>31</v>
      </c>
      <c r="I18" s="10" t="s">
        <v>32</v>
      </c>
      <c r="J18" s="10" t="s">
        <v>33</v>
      </c>
      <c r="K18" s="10" t="s">
        <v>34</v>
      </c>
      <c r="L18" s="10" t="s">
        <v>35</v>
      </c>
      <c r="M18" s="10" t="s">
        <v>36</v>
      </c>
      <c r="N18" s="10" t="s">
        <v>37</v>
      </c>
      <c r="O18" s="10" t="s">
        <v>38</v>
      </c>
      <c r="P18" s="10"/>
      <c r="Q18" s="10" t="s">
        <v>39</v>
      </c>
      <c r="R18" s="12" t="s">
        <v>40</v>
      </c>
      <c r="S18" s="10" t="s">
        <v>41</v>
      </c>
      <c r="T18" s="10" t="s">
        <v>42</v>
      </c>
      <c r="U18" s="10" t="s">
        <v>43</v>
      </c>
      <c r="V18" s="1"/>
    </row>
    <row r="19" spans="1:22" ht="12.75" customHeight="1" hidden="1" thickTop="1">
      <c r="A19" s="5" t="s">
        <v>48</v>
      </c>
      <c r="B19" s="13" t="s">
        <v>45</v>
      </c>
      <c r="C19" s="14"/>
      <c r="D19" s="15" t="e">
        <f>#REF!-D20</f>
        <v>#REF!</v>
      </c>
      <c r="E19" s="15" t="e">
        <f>#REF!-E20</f>
        <v>#REF!</v>
      </c>
      <c r="F19" s="16" t="e">
        <f>#REF!</f>
        <v>#REF!</v>
      </c>
      <c r="G19" s="14" t="e">
        <f>#REF!</f>
        <v>#REF!</v>
      </c>
      <c r="H19" s="15" t="e">
        <f>E19</f>
        <v>#REF!</v>
      </c>
      <c r="I19" s="16" t="e">
        <f>#REF!</f>
        <v>#REF!</v>
      </c>
      <c r="J19" s="14" t="e">
        <f>#REF!</f>
        <v>#REF!</v>
      </c>
      <c r="K19" s="14" t="e">
        <f>#REF!</f>
        <v>#REF!</v>
      </c>
      <c r="L19" s="14" t="e">
        <f>I19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/>
      <c r="Q19" s="14" t="e">
        <f>M19</f>
        <v>#REF!</v>
      </c>
      <c r="R19" s="14" t="e">
        <f>#REF!</f>
        <v>#REF!</v>
      </c>
      <c r="S19" s="16" t="e">
        <f>#REF!</f>
        <v>#REF!</v>
      </c>
      <c r="T19" s="14" t="e">
        <f>#REF!</f>
        <v>#REF!</v>
      </c>
      <c r="U19" s="14" t="e">
        <f>R19</f>
        <v>#REF!</v>
      </c>
      <c r="V19" s="1"/>
    </row>
    <row r="20" spans="1:22" ht="12.75" customHeight="1" hidden="1">
      <c r="A20" s="6" t="s">
        <v>47</v>
      </c>
      <c r="B20" s="17" t="s">
        <v>46</v>
      </c>
      <c r="C20" s="14"/>
      <c r="D20" s="18">
        <v>908588</v>
      </c>
      <c r="E20" s="18">
        <v>908588</v>
      </c>
      <c r="F20" s="18" t="e">
        <f>#REF!-F19</f>
        <v>#REF!</v>
      </c>
      <c r="G20" s="18" t="e">
        <f>#REF!-G19</f>
        <v>#REF!</v>
      </c>
      <c r="H20" s="15" t="e">
        <f>#REF!-H19</f>
        <v>#REF!</v>
      </c>
      <c r="I20" s="19" t="e">
        <f>#REF!-I19</f>
        <v>#REF!</v>
      </c>
      <c r="J20" s="19" t="e">
        <f>#REF!-J19</f>
        <v>#REF!</v>
      </c>
      <c r="K20" s="19" t="e">
        <f>#REF!-K19</f>
        <v>#REF!</v>
      </c>
      <c r="L20" s="15" t="e">
        <f>#REF!-L19</f>
        <v>#REF!</v>
      </c>
      <c r="M20" s="19" t="e">
        <f>#REF!-M19</f>
        <v>#REF!</v>
      </c>
      <c r="N20" s="19" t="e">
        <f>#REF!-N19</f>
        <v>#REF!</v>
      </c>
      <c r="O20" s="19" t="e">
        <f>#REF!-O19</f>
        <v>#REF!</v>
      </c>
      <c r="P20" s="19"/>
      <c r="Q20" s="15" t="e">
        <f>#REF!-Q19</f>
        <v>#REF!</v>
      </c>
      <c r="R20" s="19" t="e">
        <f>#REF!-R19</f>
        <v>#REF!</v>
      </c>
      <c r="S20" s="19" t="e">
        <f>#REF!-S19</f>
        <v>#REF!</v>
      </c>
      <c r="T20" s="19" t="e">
        <f>#REF!-T19</f>
        <v>#REF!</v>
      </c>
      <c r="U20" s="15" t="e">
        <f>#REF!-U19</f>
        <v>#REF!</v>
      </c>
      <c r="V20" s="1"/>
    </row>
    <row r="21" spans="1:22" ht="35.25" customHeight="1">
      <c r="A21" s="5" t="s">
        <v>80</v>
      </c>
      <c r="B21" s="13" t="s">
        <v>50</v>
      </c>
      <c r="C21" s="14">
        <f>C23+C30</f>
        <v>885710.1</v>
      </c>
      <c r="D21" s="14">
        <f>D23+D30</f>
        <v>888059.11</v>
      </c>
      <c r="E21" s="14">
        <f aca="true" t="shared" si="0" ref="E21:U21">E23+E30</f>
        <v>74110.45999999999</v>
      </c>
      <c r="F21" s="14">
        <f t="shared" si="0"/>
        <v>53208.05</v>
      </c>
      <c r="G21" s="14">
        <f t="shared" si="0"/>
        <v>60869.3</v>
      </c>
      <c r="H21" s="14">
        <f t="shared" si="0"/>
        <v>188187.81</v>
      </c>
      <c r="I21" s="14">
        <f>I23+I30</f>
        <v>128792.7</v>
      </c>
      <c r="J21" s="14">
        <f t="shared" si="0"/>
        <v>62399.399999999994</v>
      </c>
      <c r="K21" s="14">
        <f t="shared" si="0"/>
        <v>121936.29999999999</v>
      </c>
      <c r="L21" s="14">
        <f t="shared" si="0"/>
        <v>313128.39999999997</v>
      </c>
      <c r="M21" s="14">
        <f t="shared" si="0"/>
        <v>93506.1</v>
      </c>
      <c r="N21" s="14">
        <f t="shared" si="0"/>
        <v>46517.6</v>
      </c>
      <c r="O21" s="14">
        <f t="shared" si="0"/>
        <v>84320.70000000001</v>
      </c>
      <c r="P21" s="14">
        <f t="shared" si="0"/>
        <v>725660.61</v>
      </c>
      <c r="Q21" s="14">
        <f t="shared" si="0"/>
        <v>224344.40000000002</v>
      </c>
      <c r="R21" s="14">
        <f t="shared" si="0"/>
        <v>57550.100000000006</v>
      </c>
      <c r="S21" s="14">
        <f t="shared" si="0"/>
        <v>42556.8</v>
      </c>
      <c r="T21" s="14">
        <f t="shared" si="0"/>
        <v>62291.600000000006</v>
      </c>
      <c r="U21" s="14">
        <f t="shared" si="0"/>
        <v>162398.5</v>
      </c>
      <c r="V21" s="36"/>
    </row>
    <row r="22" spans="1:22" ht="12" customHeight="1">
      <c r="A22" s="6" t="s">
        <v>53</v>
      </c>
      <c r="B22" s="13"/>
      <c r="C22" s="14"/>
      <c r="D22" s="18"/>
      <c r="E22" s="18"/>
      <c r="F22" s="18"/>
      <c r="G22" s="18"/>
      <c r="H22" s="15"/>
      <c r="I22" s="19"/>
      <c r="J22" s="19"/>
      <c r="K22" s="19"/>
      <c r="L22" s="15"/>
      <c r="M22" s="19"/>
      <c r="N22" s="19"/>
      <c r="O22" s="19"/>
      <c r="P22" s="19"/>
      <c r="Q22" s="15"/>
      <c r="R22" s="19"/>
      <c r="S22" s="19"/>
      <c r="T22" s="19"/>
      <c r="U22" s="15"/>
      <c r="V22" s="36"/>
    </row>
    <row r="23" spans="1:22" s="39" customFormat="1" ht="28.5" customHeight="1">
      <c r="A23" s="40" t="s">
        <v>82</v>
      </c>
      <c r="B23" s="43" t="s">
        <v>55</v>
      </c>
      <c r="C23" s="49">
        <f>C24+C25+C26+C27+C28+C29</f>
        <v>214059</v>
      </c>
      <c r="D23" s="49">
        <f>H23+L23+Q23+U23</f>
        <v>214059.00999999998</v>
      </c>
      <c r="E23" s="49">
        <f>E24+E25+E26+E27+E28+E29</f>
        <v>13817.21</v>
      </c>
      <c r="F23" s="49">
        <f>F24+F25+F26+F27+F28+F29</f>
        <v>14304.300000000001</v>
      </c>
      <c r="G23" s="49">
        <f>G24+G25+G26+G27+G28+G29</f>
        <v>19263.4</v>
      </c>
      <c r="H23" s="49">
        <f aca="true" t="shared" si="1" ref="H23:H36">E23+F23+G23</f>
        <v>47384.91</v>
      </c>
      <c r="I23" s="49">
        <f>I24+I25+I26+I27+I28+I29</f>
        <v>22474.5</v>
      </c>
      <c r="J23" s="49">
        <f>J24+J25+J26+J27+J28+J29</f>
        <v>16102.3</v>
      </c>
      <c r="K23" s="49">
        <f>K24+K25+K26+K27+K28+K29</f>
        <v>17046.899999999998</v>
      </c>
      <c r="L23" s="49">
        <f aca="true" t="shared" si="2" ref="L23:L36">I23+J23+K23</f>
        <v>55623.7</v>
      </c>
      <c r="M23" s="49">
        <f>M24+M25+M26+M27+M28+M29</f>
        <v>20247.5</v>
      </c>
      <c r="N23" s="49">
        <f>N24+N25+N26+N27+N28+N29</f>
        <v>17567.5</v>
      </c>
      <c r="O23" s="49">
        <f>O24+O25+O26+O27+O28+O29</f>
        <v>5692.5</v>
      </c>
      <c r="P23" s="49">
        <f>H23+L23+M23+N23+O23</f>
        <v>146516.11</v>
      </c>
      <c r="Q23" s="49">
        <f aca="true" t="shared" si="3" ref="Q23:Q36">M23+N23+O23</f>
        <v>43507.5</v>
      </c>
      <c r="R23" s="49">
        <f>R24+R25+R26+R27+R28+R29</f>
        <v>19932.3</v>
      </c>
      <c r="S23" s="49">
        <f>S24+S25+S26+S27+S28+S29</f>
        <v>16204.3</v>
      </c>
      <c r="T23" s="49">
        <f>T24+T25+T26+T27+T28+T29</f>
        <v>31406.3</v>
      </c>
      <c r="U23" s="49">
        <f aca="true" t="shared" si="4" ref="U23:U36">R23+S23+T23</f>
        <v>67542.9</v>
      </c>
      <c r="V23" s="38"/>
    </row>
    <row r="24" spans="1:22" s="37" customFormat="1" ht="36" customHeight="1">
      <c r="A24" s="35" t="s">
        <v>86</v>
      </c>
      <c r="B24" s="42"/>
      <c r="C24" s="48">
        <v>183411.7</v>
      </c>
      <c r="D24" s="48">
        <f>H24+L24+Q24+U24</f>
        <v>183411.7</v>
      </c>
      <c r="E24" s="48">
        <v>11867.7</v>
      </c>
      <c r="F24" s="48">
        <v>12437.7</v>
      </c>
      <c r="G24" s="48">
        <v>15399.7</v>
      </c>
      <c r="H24" s="49">
        <f t="shared" si="1"/>
        <v>39705.100000000006</v>
      </c>
      <c r="I24" s="48">
        <v>17702.6</v>
      </c>
      <c r="J24" s="48">
        <v>14032</v>
      </c>
      <c r="K24" s="48">
        <v>14144</v>
      </c>
      <c r="L24" s="49">
        <f t="shared" si="2"/>
        <v>45878.6</v>
      </c>
      <c r="M24" s="48">
        <v>18098</v>
      </c>
      <c r="N24" s="48">
        <v>13149.2</v>
      </c>
      <c r="O24" s="48">
        <v>6500.8</v>
      </c>
      <c r="P24" s="48"/>
      <c r="Q24" s="49">
        <f t="shared" si="3"/>
        <v>37748</v>
      </c>
      <c r="R24" s="48">
        <v>17557</v>
      </c>
      <c r="S24" s="48">
        <v>13749</v>
      </c>
      <c r="T24" s="48">
        <v>28774</v>
      </c>
      <c r="U24" s="49">
        <f t="shared" si="4"/>
        <v>60080</v>
      </c>
      <c r="V24" s="36"/>
    </row>
    <row r="25" spans="1:22" s="37" customFormat="1" ht="39" customHeight="1">
      <c r="A25" s="35" t="s">
        <v>87</v>
      </c>
      <c r="B25" s="42"/>
      <c r="C25" s="48">
        <v>30647</v>
      </c>
      <c r="D25" s="48">
        <f>H25+L25+Q25+U25</f>
        <v>30647</v>
      </c>
      <c r="E25" s="48">
        <v>1928.8</v>
      </c>
      <c r="F25" s="48">
        <v>1866.6</v>
      </c>
      <c r="G25" s="48">
        <v>3862.8</v>
      </c>
      <c r="H25" s="49">
        <f t="shared" si="1"/>
        <v>7658.2</v>
      </c>
      <c r="I25" s="48">
        <v>4771.9</v>
      </c>
      <c r="J25" s="48">
        <v>2070.3</v>
      </c>
      <c r="K25" s="48">
        <v>2884.1</v>
      </c>
      <c r="L25" s="49">
        <f t="shared" si="2"/>
        <v>9726.3</v>
      </c>
      <c r="M25" s="48">
        <v>2149.5</v>
      </c>
      <c r="N25" s="48">
        <v>4416.7</v>
      </c>
      <c r="O25" s="48">
        <v>-808.3</v>
      </c>
      <c r="P25" s="48"/>
      <c r="Q25" s="49">
        <f t="shared" si="3"/>
        <v>5757.9</v>
      </c>
      <c r="R25" s="48">
        <v>2375.3</v>
      </c>
      <c r="S25" s="48">
        <v>2455.3</v>
      </c>
      <c r="T25" s="48">
        <v>2674</v>
      </c>
      <c r="U25" s="49">
        <f t="shared" si="4"/>
        <v>7504.6</v>
      </c>
      <c r="V25" s="36"/>
    </row>
    <row r="26" spans="1:22" s="37" customFormat="1" ht="36" customHeight="1">
      <c r="A26" s="35" t="s">
        <v>88</v>
      </c>
      <c r="B26" s="42"/>
      <c r="C26" s="48">
        <v>0</v>
      </c>
      <c r="D26" s="48">
        <f aca="true" t="shared" si="5" ref="D26:D34">H26+L26+Q26+U26</f>
        <v>0.00999999999999801</v>
      </c>
      <c r="E26" s="48">
        <v>20.71</v>
      </c>
      <c r="F26" s="48">
        <v>0</v>
      </c>
      <c r="G26" s="48">
        <v>0.9</v>
      </c>
      <c r="H26" s="49">
        <f t="shared" si="1"/>
        <v>21.61</v>
      </c>
      <c r="I26" s="48">
        <v>0</v>
      </c>
      <c r="J26" s="48">
        <v>0</v>
      </c>
      <c r="K26" s="48">
        <v>18.5</v>
      </c>
      <c r="L26" s="49">
        <f>I26+J26+K26</f>
        <v>18.5</v>
      </c>
      <c r="M26" s="48">
        <v>0</v>
      </c>
      <c r="N26" s="48">
        <v>1.6</v>
      </c>
      <c r="O26" s="48">
        <v>0</v>
      </c>
      <c r="P26" s="48"/>
      <c r="Q26" s="49">
        <f t="shared" si="3"/>
        <v>1.6</v>
      </c>
      <c r="R26" s="48">
        <v>0</v>
      </c>
      <c r="S26" s="48">
        <v>0</v>
      </c>
      <c r="T26" s="48">
        <v>-41.7</v>
      </c>
      <c r="U26" s="49">
        <f t="shared" si="4"/>
        <v>-41.7</v>
      </c>
      <c r="V26" s="36"/>
    </row>
    <row r="27" spans="1:22" s="37" customFormat="1" ht="39" customHeight="1">
      <c r="A27" s="35" t="s">
        <v>89</v>
      </c>
      <c r="B27" s="42"/>
      <c r="C27" s="48">
        <v>0</v>
      </c>
      <c r="D27" s="48">
        <f>H27+L27+Q27+U27</f>
        <v>0</v>
      </c>
      <c r="E27" s="48">
        <v>0</v>
      </c>
      <c r="F27" s="48">
        <v>0</v>
      </c>
      <c r="G27" s="48">
        <v>0</v>
      </c>
      <c r="H27" s="49">
        <f t="shared" si="1"/>
        <v>0</v>
      </c>
      <c r="I27" s="48">
        <v>0</v>
      </c>
      <c r="J27" s="48">
        <v>0</v>
      </c>
      <c r="K27" s="48">
        <v>0</v>
      </c>
      <c r="L27" s="49">
        <f t="shared" si="2"/>
        <v>0</v>
      </c>
      <c r="M27" s="48">
        <v>0</v>
      </c>
      <c r="N27" s="48">
        <v>0</v>
      </c>
      <c r="O27" s="48">
        <v>0</v>
      </c>
      <c r="P27" s="48"/>
      <c r="Q27" s="49">
        <f t="shared" si="3"/>
        <v>0</v>
      </c>
      <c r="R27" s="48">
        <v>0</v>
      </c>
      <c r="S27" s="48">
        <v>0</v>
      </c>
      <c r="T27" s="48">
        <v>0</v>
      </c>
      <c r="U27" s="49">
        <f t="shared" si="4"/>
        <v>0</v>
      </c>
      <c r="V27" s="36"/>
    </row>
    <row r="28" spans="1:22" s="37" customFormat="1" ht="25.5" customHeight="1">
      <c r="A28" s="35" t="s">
        <v>107</v>
      </c>
      <c r="B28" s="42"/>
      <c r="C28" s="48">
        <v>0</v>
      </c>
      <c r="D28" s="48">
        <f>H28+L28+Q28+U28</f>
        <v>0</v>
      </c>
      <c r="E28" s="48">
        <v>0</v>
      </c>
      <c r="F28" s="48">
        <v>0</v>
      </c>
      <c r="G28" s="48">
        <v>0</v>
      </c>
      <c r="H28" s="49">
        <f t="shared" si="1"/>
        <v>0</v>
      </c>
      <c r="I28" s="48">
        <v>0</v>
      </c>
      <c r="J28" s="48">
        <v>0</v>
      </c>
      <c r="K28" s="48">
        <v>0</v>
      </c>
      <c r="L28" s="49">
        <f t="shared" si="2"/>
        <v>0</v>
      </c>
      <c r="M28" s="48">
        <v>0</v>
      </c>
      <c r="N28" s="48">
        <v>0</v>
      </c>
      <c r="O28" s="48">
        <v>0</v>
      </c>
      <c r="P28" s="48"/>
      <c r="Q28" s="49">
        <f t="shared" si="3"/>
        <v>0</v>
      </c>
      <c r="R28" s="48">
        <v>0</v>
      </c>
      <c r="S28" s="48">
        <v>0</v>
      </c>
      <c r="T28" s="48">
        <v>0</v>
      </c>
      <c r="U28" s="49">
        <f t="shared" si="4"/>
        <v>0</v>
      </c>
      <c r="V28" s="36"/>
    </row>
    <row r="29" spans="1:22" s="37" customFormat="1" ht="38.25" customHeight="1">
      <c r="A29" s="35" t="s">
        <v>86</v>
      </c>
      <c r="B29" s="42"/>
      <c r="C29" s="48">
        <v>0.3</v>
      </c>
      <c r="D29" s="48">
        <f>H29+L29+Q29+U29</f>
        <v>0.3</v>
      </c>
      <c r="E29" s="48">
        <v>0</v>
      </c>
      <c r="F29" s="48">
        <v>0</v>
      </c>
      <c r="G29" s="48">
        <v>0</v>
      </c>
      <c r="H29" s="49">
        <f t="shared" si="1"/>
        <v>0</v>
      </c>
      <c r="I29" s="48">
        <v>0</v>
      </c>
      <c r="J29" s="48">
        <v>0</v>
      </c>
      <c r="K29" s="48">
        <v>0.3</v>
      </c>
      <c r="L29" s="49">
        <f t="shared" si="2"/>
        <v>0.3</v>
      </c>
      <c r="M29" s="48">
        <v>0</v>
      </c>
      <c r="N29" s="48">
        <v>0</v>
      </c>
      <c r="O29" s="48">
        <v>0</v>
      </c>
      <c r="P29" s="48"/>
      <c r="Q29" s="49">
        <f t="shared" si="3"/>
        <v>0</v>
      </c>
      <c r="R29" s="48">
        <v>0</v>
      </c>
      <c r="S29" s="48">
        <v>0</v>
      </c>
      <c r="T29" s="48">
        <v>0</v>
      </c>
      <c r="U29" s="49">
        <f t="shared" si="4"/>
        <v>0</v>
      </c>
      <c r="V29" s="36"/>
    </row>
    <row r="30" spans="1:22" s="39" customFormat="1" ht="24" customHeight="1">
      <c r="A30" s="40" t="s">
        <v>83</v>
      </c>
      <c r="B30" s="43" t="s">
        <v>51</v>
      </c>
      <c r="C30" s="49">
        <f>C31+C32+C33+C34+C35</f>
        <v>671651.1</v>
      </c>
      <c r="D30" s="49">
        <f t="shared" si="5"/>
        <v>674000.1</v>
      </c>
      <c r="E30" s="50">
        <f>E31+E32+E33+E34+E35</f>
        <v>60293.25</v>
      </c>
      <c r="F30" s="50">
        <f>F31+F32+F33+F34+F35</f>
        <v>38903.75</v>
      </c>
      <c r="G30" s="50">
        <f>G31+G32+G33+G34+G35</f>
        <v>41605.9</v>
      </c>
      <c r="H30" s="49">
        <f t="shared" si="1"/>
        <v>140802.9</v>
      </c>
      <c r="I30" s="49">
        <f>I31+I32+I33+I34+I35</f>
        <v>106318.2</v>
      </c>
      <c r="J30" s="49">
        <f>J31+J32+J33+J34+J35</f>
        <v>46297.1</v>
      </c>
      <c r="K30" s="49">
        <f>K31+K32+K33+K34+K35</f>
        <v>104889.4</v>
      </c>
      <c r="L30" s="49">
        <f t="shared" si="2"/>
        <v>257504.69999999998</v>
      </c>
      <c r="M30" s="49">
        <f>M31+M32+M33+M34+M35</f>
        <v>73258.6</v>
      </c>
      <c r="N30" s="49">
        <f>N31+N32+N33+N34+N35</f>
        <v>28950.1</v>
      </c>
      <c r="O30" s="49">
        <f>O31+O32+O33+O34+O35</f>
        <v>78628.20000000001</v>
      </c>
      <c r="P30" s="49">
        <f>H30+L30+M30+N30+O30</f>
        <v>579144.5</v>
      </c>
      <c r="Q30" s="49">
        <f t="shared" si="3"/>
        <v>180836.90000000002</v>
      </c>
      <c r="R30" s="49">
        <f>R31+R32+R33+R34+R35</f>
        <v>37617.8</v>
      </c>
      <c r="S30" s="49">
        <f>S31+S32+S33+S34+S35</f>
        <v>26352.5</v>
      </c>
      <c r="T30" s="49">
        <f>T31+T32+T33+T34+T35</f>
        <v>30885.300000000003</v>
      </c>
      <c r="U30" s="49">
        <f t="shared" si="4"/>
        <v>94855.6</v>
      </c>
      <c r="V30" s="38"/>
    </row>
    <row r="31" spans="1:22" s="37" customFormat="1" ht="33" customHeight="1">
      <c r="A31" s="35" t="s">
        <v>86</v>
      </c>
      <c r="B31" s="42"/>
      <c r="C31" s="48">
        <v>311314.1</v>
      </c>
      <c r="D31" s="48">
        <f t="shared" si="5"/>
        <v>311314.1</v>
      </c>
      <c r="E31" s="51">
        <v>24714</v>
      </c>
      <c r="F31" s="51">
        <v>12357</v>
      </c>
      <c r="G31" s="51">
        <v>12356</v>
      </c>
      <c r="H31" s="49">
        <f t="shared" si="1"/>
        <v>49427</v>
      </c>
      <c r="I31" s="48">
        <v>38000</v>
      </c>
      <c r="J31" s="48">
        <v>13000</v>
      </c>
      <c r="K31" s="48">
        <v>83000</v>
      </c>
      <c r="L31" s="49">
        <f t="shared" si="2"/>
        <v>134000</v>
      </c>
      <c r="M31" s="48">
        <v>52717</v>
      </c>
      <c r="N31" s="48">
        <v>13069</v>
      </c>
      <c r="O31" s="48">
        <v>23104.1</v>
      </c>
      <c r="P31" s="48"/>
      <c r="Q31" s="49">
        <f t="shared" si="3"/>
        <v>88890.1</v>
      </c>
      <c r="R31" s="48">
        <v>12999</v>
      </c>
      <c r="S31" s="48">
        <v>12999</v>
      </c>
      <c r="T31" s="48">
        <v>12999</v>
      </c>
      <c r="U31" s="49">
        <f t="shared" si="4"/>
        <v>38997</v>
      </c>
      <c r="V31" s="36"/>
    </row>
    <row r="32" spans="1:22" s="37" customFormat="1" ht="34.5" customHeight="1">
      <c r="A32" s="35" t="s">
        <v>87</v>
      </c>
      <c r="B32" s="42"/>
      <c r="C32" s="48">
        <v>47593.3</v>
      </c>
      <c r="D32" s="48">
        <f t="shared" si="5"/>
        <v>46892.3</v>
      </c>
      <c r="E32" s="51">
        <v>708.4</v>
      </c>
      <c r="F32" s="51">
        <v>872.1</v>
      </c>
      <c r="G32" s="51">
        <v>3033.7</v>
      </c>
      <c r="H32" s="49">
        <f t="shared" si="1"/>
        <v>4614.2</v>
      </c>
      <c r="I32" s="48">
        <v>3419</v>
      </c>
      <c r="J32" s="48">
        <v>3036</v>
      </c>
      <c r="K32" s="48">
        <v>673.3</v>
      </c>
      <c r="L32" s="49">
        <f t="shared" si="2"/>
        <v>7128.3</v>
      </c>
      <c r="M32" s="48">
        <v>1429.6</v>
      </c>
      <c r="N32" s="48">
        <v>1522.9</v>
      </c>
      <c r="O32" s="48">
        <v>28468</v>
      </c>
      <c r="P32" s="48"/>
      <c r="Q32" s="49">
        <f t="shared" si="3"/>
        <v>31420.5</v>
      </c>
      <c r="R32" s="48">
        <v>1502.5</v>
      </c>
      <c r="S32" s="48">
        <v>437.6</v>
      </c>
      <c r="T32" s="48">
        <v>1789.2</v>
      </c>
      <c r="U32" s="49">
        <f t="shared" si="4"/>
        <v>3729.3</v>
      </c>
      <c r="V32" s="36"/>
    </row>
    <row r="33" spans="1:22" s="37" customFormat="1" ht="40.5" customHeight="1">
      <c r="A33" s="35" t="s">
        <v>88</v>
      </c>
      <c r="B33" s="42"/>
      <c r="C33" s="48">
        <v>244012.1</v>
      </c>
      <c r="D33" s="48">
        <f>H33+L33+Q33+U33</f>
        <v>244762.09999999998</v>
      </c>
      <c r="E33" s="51">
        <v>27458.35</v>
      </c>
      <c r="F33" s="51">
        <v>21449.65</v>
      </c>
      <c r="G33" s="51">
        <v>20120.7</v>
      </c>
      <c r="H33" s="49">
        <f t="shared" si="1"/>
        <v>69028.7</v>
      </c>
      <c r="I33" s="48">
        <v>55461.7</v>
      </c>
      <c r="J33" s="48">
        <v>27966.1</v>
      </c>
      <c r="K33" s="48">
        <v>15926.4</v>
      </c>
      <c r="L33" s="49">
        <f>I33+J33+K33</f>
        <v>99354.19999999998</v>
      </c>
      <c r="M33" s="48">
        <v>13142.2</v>
      </c>
      <c r="N33" s="48">
        <v>8315.2</v>
      </c>
      <c r="O33" s="48">
        <v>18845</v>
      </c>
      <c r="P33" s="48"/>
      <c r="Q33" s="49">
        <f t="shared" si="3"/>
        <v>40302.4</v>
      </c>
      <c r="R33" s="48">
        <v>17969.9</v>
      </c>
      <c r="S33" s="48">
        <v>7367.9</v>
      </c>
      <c r="T33" s="48">
        <v>10739</v>
      </c>
      <c r="U33" s="49">
        <f t="shared" si="4"/>
        <v>36076.8</v>
      </c>
      <c r="V33" s="36"/>
    </row>
    <row r="34" spans="1:22" s="37" customFormat="1" ht="36.75" customHeight="1">
      <c r="A34" s="35" t="s">
        <v>89</v>
      </c>
      <c r="B34" s="42"/>
      <c r="C34" s="48">
        <v>68455.6</v>
      </c>
      <c r="D34" s="48">
        <f t="shared" si="5"/>
        <v>70755.6</v>
      </c>
      <c r="E34" s="51">
        <v>7412.5</v>
      </c>
      <c r="F34" s="51">
        <v>4041</v>
      </c>
      <c r="G34" s="51">
        <v>6003.5</v>
      </c>
      <c r="H34" s="49">
        <f t="shared" si="1"/>
        <v>17457</v>
      </c>
      <c r="I34" s="48">
        <v>9437.5</v>
      </c>
      <c r="J34" s="48">
        <v>2295</v>
      </c>
      <c r="K34" s="48">
        <v>5289.7</v>
      </c>
      <c r="L34" s="49">
        <f>I34+J34+K34</f>
        <v>17022.2</v>
      </c>
      <c r="M34" s="48">
        <v>5969.8</v>
      </c>
      <c r="N34" s="48">
        <v>6043</v>
      </c>
      <c r="O34" s="48">
        <v>8211.1</v>
      </c>
      <c r="P34" s="48"/>
      <c r="Q34" s="49">
        <f t="shared" si="3"/>
        <v>20223.9</v>
      </c>
      <c r="R34" s="48">
        <v>5146.4</v>
      </c>
      <c r="S34" s="48">
        <v>5548</v>
      </c>
      <c r="T34" s="48">
        <v>5358.1</v>
      </c>
      <c r="U34" s="49">
        <f t="shared" si="4"/>
        <v>16052.5</v>
      </c>
      <c r="V34" s="36"/>
    </row>
    <row r="35" spans="1:22" s="37" customFormat="1" ht="25.5" customHeight="1">
      <c r="A35" s="35" t="s">
        <v>107</v>
      </c>
      <c r="B35" s="42"/>
      <c r="C35" s="48">
        <v>276</v>
      </c>
      <c r="D35" s="48">
        <f>H35+L35+Q35+U35</f>
        <v>276</v>
      </c>
      <c r="E35" s="51"/>
      <c r="F35" s="51">
        <v>184</v>
      </c>
      <c r="G35" s="51">
        <v>92</v>
      </c>
      <c r="H35" s="49">
        <f>E35+F35+G35</f>
        <v>276</v>
      </c>
      <c r="I35" s="48">
        <v>0</v>
      </c>
      <c r="J35" s="48">
        <v>0</v>
      </c>
      <c r="K35" s="48">
        <v>0</v>
      </c>
      <c r="L35" s="49">
        <f>I35+J35+K35</f>
        <v>0</v>
      </c>
      <c r="M35" s="48">
        <v>0</v>
      </c>
      <c r="N35" s="48">
        <v>0</v>
      </c>
      <c r="O35" s="48">
        <v>0</v>
      </c>
      <c r="P35" s="48"/>
      <c r="Q35" s="49">
        <f>M35+N35+O35</f>
        <v>0</v>
      </c>
      <c r="R35" s="48">
        <v>0</v>
      </c>
      <c r="S35" s="48">
        <v>0</v>
      </c>
      <c r="T35" s="48">
        <v>0</v>
      </c>
      <c r="U35" s="49">
        <f>R35+S35+T35</f>
        <v>0</v>
      </c>
      <c r="V35" s="36"/>
    </row>
    <row r="36" spans="1:22" s="37" customFormat="1" ht="29.25" customHeight="1">
      <c r="A36" s="40" t="s">
        <v>81</v>
      </c>
      <c r="B36" s="43" t="s">
        <v>52</v>
      </c>
      <c r="C36" s="49">
        <f>C38+C44+C50+C56+C62</f>
        <v>895556.1000000001</v>
      </c>
      <c r="D36" s="49">
        <f>D38+D44+D50+D56+D62</f>
        <v>897905.1199999999</v>
      </c>
      <c r="E36" s="49">
        <f>E38+E44+E50+E56+E62</f>
        <v>31765.72</v>
      </c>
      <c r="F36" s="49">
        <f>F38+F44+F50+F56+F62</f>
        <v>58872.33</v>
      </c>
      <c r="G36" s="49">
        <f>G38+G44+G50+G56+G62</f>
        <v>66410.7</v>
      </c>
      <c r="H36" s="49">
        <f t="shared" si="1"/>
        <v>157048.75</v>
      </c>
      <c r="I36" s="49">
        <f>I38+I44+I50+I56+I62</f>
        <v>67131.54000000001</v>
      </c>
      <c r="J36" s="49">
        <f>J38+J44+J50+J56+J62</f>
        <v>74318.73</v>
      </c>
      <c r="K36" s="49">
        <f>K38+K44+K50+K56+K62</f>
        <v>140442.78</v>
      </c>
      <c r="L36" s="49">
        <f t="shared" si="2"/>
        <v>281893.05000000005</v>
      </c>
      <c r="M36" s="49">
        <f>M38+M44+M50+M56+M62</f>
        <v>58335.22</v>
      </c>
      <c r="N36" s="49">
        <f>N38+N44+N50+N56+N62</f>
        <v>70462.6</v>
      </c>
      <c r="O36" s="49">
        <f>O38+O44+O50+O56+O62</f>
        <v>136095.8</v>
      </c>
      <c r="P36" s="49"/>
      <c r="Q36" s="49">
        <f t="shared" si="3"/>
        <v>264893.62</v>
      </c>
      <c r="R36" s="49">
        <f>R38+R44+R50+R56+R62</f>
        <v>65391.8</v>
      </c>
      <c r="S36" s="49">
        <f>S38+S44+S50+S56+S62</f>
        <v>58647.7</v>
      </c>
      <c r="T36" s="49">
        <f>T38+T44+T50+T62+T57</f>
        <v>70030.2</v>
      </c>
      <c r="U36" s="49">
        <f t="shared" si="4"/>
        <v>194069.7</v>
      </c>
      <c r="V36" s="36"/>
    </row>
    <row r="37" spans="1:22" s="37" customFormat="1" ht="15.75" customHeight="1">
      <c r="A37" s="44" t="s">
        <v>53</v>
      </c>
      <c r="B37" s="43"/>
      <c r="C37" s="48"/>
      <c r="D37" s="48"/>
      <c r="E37" s="48"/>
      <c r="F37" s="48"/>
      <c r="G37" s="48"/>
      <c r="H37" s="49"/>
      <c r="I37" s="48"/>
      <c r="J37" s="48"/>
      <c r="K37" s="48"/>
      <c r="L37" s="49"/>
      <c r="M37" s="48"/>
      <c r="N37" s="48"/>
      <c r="O37" s="48"/>
      <c r="P37" s="48"/>
      <c r="Q37" s="49"/>
      <c r="R37" s="48"/>
      <c r="S37" s="48"/>
      <c r="T37" s="48"/>
      <c r="U37" s="49"/>
      <c r="V37" s="36"/>
    </row>
    <row r="38" spans="1:22" s="37" customFormat="1" ht="44.25" customHeight="1">
      <c r="A38" s="40" t="s">
        <v>96</v>
      </c>
      <c r="B38" s="43" t="s">
        <v>56</v>
      </c>
      <c r="C38" s="49">
        <f>C39+C40+C41+C42+C43</f>
        <v>33769.6</v>
      </c>
      <c r="D38" s="49">
        <f>D39+D40+D41+D42+D43</f>
        <v>33769.5</v>
      </c>
      <c r="E38" s="49">
        <f>E39+E40+E41+E42</f>
        <v>0</v>
      </c>
      <c r="F38" s="49">
        <f>F39+F40+F41+F42</f>
        <v>0</v>
      </c>
      <c r="G38" s="49">
        <f>G39+G40+G41+G42</f>
        <v>0</v>
      </c>
      <c r="H38" s="49">
        <f aca="true" t="shared" si="6" ref="H38:H68">E38+F38+G38</f>
        <v>0</v>
      </c>
      <c r="I38" s="49">
        <f>I39+I40+I41+I42+I43</f>
        <v>719.9</v>
      </c>
      <c r="J38" s="49">
        <f>J39+J40+J41+J42+J43</f>
        <v>0</v>
      </c>
      <c r="K38" s="49">
        <f>K39+K40+K41+K42</f>
        <v>0</v>
      </c>
      <c r="L38" s="49">
        <f aca="true" t="shared" si="7" ref="L38:L68">I38+J38+K38</f>
        <v>719.9</v>
      </c>
      <c r="M38" s="49">
        <f>M39+M40+M41+M42</f>
        <v>1995</v>
      </c>
      <c r="N38" s="49">
        <f>N39+N40+N41+N42</f>
        <v>0</v>
      </c>
      <c r="O38" s="49">
        <f>O39+O40+O41+O42+O43</f>
        <v>29827.6</v>
      </c>
      <c r="P38" s="49"/>
      <c r="Q38" s="49">
        <f aca="true" t="shared" si="8" ref="Q38:Q68">M38+N38+O38</f>
        <v>31822.6</v>
      </c>
      <c r="R38" s="49">
        <f>R39+R40+R41+R42+R43</f>
        <v>0</v>
      </c>
      <c r="S38" s="49">
        <f>S39+S40+S41+S42+S43</f>
        <v>1227</v>
      </c>
      <c r="T38" s="49">
        <f>T39+T40+T41+T42</f>
        <v>0</v>
      </c>
      <c r="U38" s="49">
        <f aca="true" t="shared" si="9" ref="U38:U68">R38+S38+T38</f>
        <v>1227</v>
      </c>
      <c r="V38" s="38"/>
    </row>
    <row r="39" spans="1:22" s="37" customFormat="1" ht="36" customHeight="1">
      <c r="A39" s="35" t="s">
        <v>86</v>
      </c>
      <c r="B39" s="43"/>
      <c r="C39" s="49"/>
      <c r="D39" s="49">
        <f aca="true" t="shared" si="10" ref="D39:D61">H39+L39+Q39+U39</f>
        <v>0</v>
      </c>
      <c r="E39" s="49"/>
      <c r="F39" s="49"/>
      <c r="G39" s="49"/>
      <c r="H39" s="49">
        <f t="shared" si="6"/>
        <v>0</v>
      </c>
      <c r="I39" s="49"/>
      <c r="J39" s="49"/>
      <c r="K39" s="49"/>
      <c r="L39" s="49">
        <f t="shared" si="7"/>
        <v>0</v>
      </c>
      <c r="M39" s="49"/>
      <c r="N39" s="49"/>
      <c r="O39" s="49"/>
      <c r="P39" s="49"/>
      <c r="Q39" s="49">
        <f t="shared" si="8"/>
        <v>0</v>
      </c>
      <c r="R39" s="49"/>
      <c r="S39" s="49"/>
      <c r="T39" s="49"/>
      <c r="U39" s="49">
        <f t="shared" si="9"/>
        <v>0</v>
      </c>
      <c r="V39" s="38"/>
    </row>
    <row r="40" spans="1:22" s="37" customFormat="1" ht="37.5" customHeight="1">
      <c r="A40" s="35" t="s">
        <v>87</v>
      </c>
      <c r="B40" s="43"/>
      <c r="C40" s="49">
        <v>33769.6</v>
      </c>
      <c r="D40" s="49">
        <f>H40+L40+Q40+U40</f>
        <v>33769.5</v>
      </c>
      <c r="E40" s="49"/>
      <c r="F40" s="49"/>
      <c r="G40" s="49">
        <v>0</v>
      </c>
      <c r="H40" s="49">
        <f t="shared" si="6"/>
        <v>0</v>
      </c>
      <c r="I40" s="49">
        <v>719.9</v>
      </c>
      <c r="J40" s="49">
        <v>0</v>
      </c>
      <c r="K40" s="49">
        <v>0</v>
      </c>
      <c r="L40" s="49">
        <f t="shared" si="7"/>
        <v>719.9</v>
      </c>
      <c r="M40" s="49">
        <v>1995</v>
      </c>
      <c r="N40" s="49">
        <v>0</v>
      </c>
      <c r="O40" s="49">
        <v>29827.6</v>
      </c>
      <c r="P40" s="49"/>
      <c r="Q40" s="49">
        <f t="shared" si="8"/>
        <v>31822.6</v>
      </c>
      <c r="R40" s="49">
        <v>0</v>
      </c>
      <c r="S40" s="49">
        <v>1227</v>
      </c>
      <c r="T40" s="49">
        <v>0</v>
      </c>
      <c r="U40" s="49">
        <f t="shared" si="9"/>
        <v>1227</v>
      </c>
      <c r="V40" s="38"/>
    </row>
    <row r="41" spans="1:22" s="37" customFormat="1" ht="36" customHeight="1">
      <c r="A41" s="35" t="s">
        <v>88</v>
      </c>
      <c r="B41" s="43"/>
      <c r="C41" s="49"/>
      <c r="D41" s="49">
        <f t="shared" si="10"/>
        <v>0</v>
      </c>
      <c r="E41" s="49"/>
      <c r="F41" s="49"/>
      <c r="G41" s="49"/>
      <c r="H41" s="49">
        <f t="shared" si="6"/>
        <v>0</v>
      </c>
      <c r="I41" s="49"/>
      <c r="J41" s="49"/>
      <c r="K41" s="49"/>
      <c r="L41" s="49">
        <f t="shared" si="7"/>
        <v>0</v>
      </c>
      <c r="M41" s="49"/>
      <c r="N41" s="49"/>
      <c r="O41" s="49"/>
      <c r="P41" s="49"/>
      <c r="Q41" s="49">
        <f t="shared" si="8"/>
        <v>0</v>
      </c>
      <c r="R41" s="49"/>
      <c r="S41" s="49"/>
      <c r="T41" s="49"/>
      <c r="U41" s="49">
        <f t="shared" si="9"/>
        <v>0</v>
      </c>
      <c r="V41" s="38"/>
    </row>
    <row r="42" spans="1:22" s="37" customFormat="1" ht="37.5" customHeight="1">
      <c r="A42" s="35" t="s">
        <v>89</v>
      </c>
      <c r="B42" s="43"/>
      <c r="C42" s="49"/>
      <c r="D42" s="49">
        <f t="shared" si="10"/>
        <v>0</v>
      </c>
      <c r="E42" s="49"/>
      <c r="F42" s="49"/>
      <c r="G42" s="49"/>
      <c r="H42" s="49">
        <f t="shared" si="6"/>
        <v>0</v>
      </c>
      <c r="I42" s="49"/>
      <c r="J42" s="49"/>
      <c r="K42" s="49"/>
      <c r="L42" s="49">
        <f t="shared" si="7"/>
        <v>0</v>
      </c>
      <c r="M42" s="49"/>
      <c r="N42" s="49"/>
      <c r="O42" s="49"/>
      <c r="P42" s="49"/>
      <c r="Q42" s="49">
        <f t="shared" si="8"/>
        <v>0</v>
      </c>
      <c r="R42" s="49"/>
      <c r="S42" s="49"/>
      <c r="T42" s="49"/>
      <c r="U42" s="49">
        <f t="shared" si="9"/>
        <v>0</v>
      </c>
      <c r="V42" s="38"/>
    </row>
    <row r="43" spans="1:22" s="37" customFormat="1" ht="28.5" customHeight="1">
      <c r="A43" s="35" t="s">
        <v>107</v>
      </c>
      <c r="B43" s="43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38"/>
    </row>
    <row r="44" spans="1:23" s="37" customFormat="1" ht="23.25" customHeight="1">
      <c r="A44" s="40" t="s">
        <v>84</v>
      </c>
      <c r="B44" s="43" t="s">
        <v>57</v>
      </c>
      <c r="C44" s="49">
        <f>C45+C46+C47+C48</f>
        <v>158602.6</v>
      </c>
      <c r="D44" s="49">
        <f>D45+D46+D47+D48+D49</f>
        <v>158602.6</v>
      </c>
      <c r="E44" s="49">
        <f>E45+E46+E47+E48</f>
        <v>1837</v>
      </c>
      <c r="F44" s="49">
        <f>F45+F46+F47+F48</f>
        <v>3321</v>
      </c>
      <c r="G44" s="49">
        <f>G45+G46+G47+G48</f>
        <v>2595</v>
      </c>
      <c r="H44" s="49">
        <f t="shared" si="6"/>
        <v>7753</v>
      </c>
      <c r="I44" s="49">
        <f>I45+I46+I47+I48</f>
        <v>1774</v>
      </c>
      <c r="J44" s="49">
        <f>J45+J46+J47+J48</f>
        <v>18891.5</v>
      </c>
      <c r="K44" s="49">
        <f>K45+K46+K47+K48</f>
        <v>72270.1</v>
      </c>
      <c r="L44" s="49">
        <f t="shared" si="7"/>
        <v>92935.6</v>
      </c>
      <c r="M44" s="49">
        <f>M45+M46+M47+M48</f>
        <v>2172.4</v>
      </c>
      <c r="N44" s="49">
        <f>N45+N46+N47+N48</f>
        <v>27053</v>
      </c>
      <c r="O44" s="49">
        <f>O45+O46+O47+O48</f>
        <v>15186.6</v>
      </c>
      <c r="P44" s="49"/>
      <c r="Q44" s="49">
        <f t="shared" si="8"/>
        <v>44412</v>
      </c>
      <c r="R44" s="49">
        <f>R45+R46+R47+R48</f>
        <v>10254</v>
      </c>
      <c r="S44" s="49">
        <f>S45+S46+S47+S48</f>
        <v>1755</v>
      </c>
      <c r="T44" s="49">
        <f>T45+T46+T47+T48</f>
        <v>1493</v>
      </c>
      <c r="U44" s="49">
        <f t="shared" si="9"/>
        <v>13502</v>
      </c>
      <c r="V44" s="38"/>
      <c r="W44" s="39"/>
    </row>
    <row r="45" spans="1:23" s="37" customFormat="1" ht="39" customHeight="1">
      <c r="A45" s="35" t="s">
        <v>86</v>
      </c>
      <c r="B45" s="43"/>
      <c r="C45" s="49">
        <v>158602.6</v>
      </c>
      <c r="D45" s="49">
        <f t="shared" si="10"/>
        <v>158602.6</v>
      </c>
      <c r="E45" s="49">
        <v>1837</v>
      </c>
      <c r="F45" s="49">
        <v>3321</v>
      </c>
      <c r="G45" s="49">
        <v>2595</v>
      </c>
      <c r="H45" s="49">
        <f t="shared" si="6"/>
        <v>7753</v>
      </c>
      <c r="I45" s="49">
        <v>1774</v>
      </c>
      <c r="J45" s="49">
        <v>18891.5</v>
      </c>
      <c r="K45" s="49">
        <v>72270.1</v>
      </c>
      <c r="L45" s="49">
        <f t="shared" si="7"/>
        <v>92935.6</v>
      </c>
      <c r="M45" s="49">
        <v>2172.4</v>
      </c>
      <c r="N45" s="49">
        <v>27053</v>
      </c>
      <c r="O45" s="49">
        <v>15186.6</v>
      </c>
      <c r="P45" s="49"/>
      <c r="Q45" s="49">
        <f t="shared" si="8"/>
        <v>44412</v>
      </c>
      <c r="R45" s="49">
        <v>10254</v>
      </c>
      <c r="S45" s="49">
        <v>1755</v>
      </c>
      <c r="T45" s="49">
        <v>1493</v>
      </c>
      <c r="U45" s="49">
        <f t="shared" si="9"/>
        <v>13502</v>
      </c>
      <c r="V45" s="38"/>
      <c r="W45" s="39"/>
    </row>
    <row r="46" spans="1:23" s="37" customFormat="1" ht="34.5" customHeight="1">
      <c r="A46" s="35" t="s">
        <v>87</v>
      </c>
      <c r="B46" s="43"/>
      <c r="C46" s="49"/>
      <c r="D46" s="49">
        <f t="shared" si="10"/>
        <v>0</v>
      </c>
      <c r="E46" s="49"/>
      <c r="F46" s="49"/>
      <c r="G46" s="49"/>
      <c r="H46" s="49">
        <f t="shared" si="6"/>
        <v>0</v>
      </c>
      <c r="I46" s="49"/>
      <c r="J46" s="49"/>
      <c r="K46" s="49"/>
      <c r="L46" s="49">
        <f t="shared" si="7"/>
        <v>0</v>
      </c>
      <c r="M46" s="49"/>
      <c r="N46" s="49"/>
      <c r="O46" s="49"/>
      <c r="P46" s="49"/>
      <c r="Q46" s="49">
        <f t="shared" si="8"/>
        <v>0</v>
      </c>
      <c r="R46" s="49"/>
      <c r="S46" s="49"/>
      <c r="T46" s="49"/>
      <c r="U46" s="49">
        <f t="shared" si="9"/>
        <v>0</v>
      </c>
      <c r="V46" s="38"/>
      <c r="W46" s="39"/>
    </row>
    <row r="47" spans="1:23" s="37" customFormat="1" ht="38.25" customHeight="1">
      <c r="A47" s="35" t="s">
        <v>88</v>
      </c>
      <c r="B47" s="43"/>
      <c r="C47" s="49"/>
      <c r="D47" s="49">
        <f t="shared" si="10"/>
        <v>0</v>
      </c>
      <c r="E47" s="49"/>
      <c r="F47" s="49"/>
      <c r="G47" s="49"/>
      <c r="H47" s="49">
        <f t="shared" si="6"/>
        <v>0</v>
      </c>
      <c r="I47" s="49"/>
      <c r="J47" s="49"/>
      <c r="K47" s="49"/>
      <c r="L47" s="49">
        <f t="shared" si="7"/>
        <v>0</v>
      </c>
      <c r="M47" s="49"/>
      <c r="N47" s="49"/>
      <c r="O47" s="49"/>
      <c r="P47" s="49"/>
      <c r="Q47" s="49">
        <f t="shared" si="8"/>
        <v>0</v>
      </c>
      <c r="R47" s="49"/>
      <c r="S47" s="49"/>
      <c r="T47" s="49"/>
      <c r="U47" s="49">
        <f t="shared" si="9"/>
        <v>0</v>
      </c>
      <c r="V47" s="38"/>
      <c r="W47" s="39"/>
    </row>
    <row r="48" spans="1:23" s="37" customFormat="1" ht="34.5" customHeight="1">
      <c r="A48" s="35" t="s">
        <v>89</v>
      </c>
      <c r="B48" s="43"/>
      <c r="C48" s="49"/>
      <c r="D48" s="49">
        <f t="shared" si="10"/>
        <v>0</v>
      </c>
      <c r="E48" s="49"/>
      <c r="F48" s="49"/>
      <c r="G48" s="49"/>
      <c r="H48" s="49">
        <f t="shared" si="6"/>
        <v>0</v>
      </c>
      <c r="I48" s="49"/>
      <c r="J48" s="49"/>
      <c r="K48" s="49"/>
      <c r="L48" s="49">
        <f t="shared" si="7"/>
        <v>0</v>
      </c>
      <c r="M48" s="49"/>
      <c r="N48" s="49"/>
      <c r="O48" s="49"/>
      <c r="P48" s="49"/>
      <c r="Q48" s="49">
        <f t="shared" si="8"/>
        <v>0</v>
      </c>
      <c r="R48" s="49"/>
      <c r="S48" s="49"/>
      <c r="T48" s="49"/>
      <c r="U48" s="49">
        <f t="shared" si="9"/>
        <v>0</v>
      </c>
      <c r="V48" s="38"/>
      <c r="W48" s="39"/>
    </row>
    <row r="49" spans="1:23" s="37" customFormat="1" ht="27" customHeight="1">
      <c r="A49" s="35" t="s">
        <v>107</v>
      </c>
      <c r="B49" s="43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38"/>
      <c r="W49" s="39"/>
    </row>
    <row r="50" spans="1:23" s="37" customFormat="1" ht="58.5" customHeight="1">
      <c r="A50" s="40" t="s">
        <v>97</v>
      </c>
      <c r="B50" s="43" t="s">
        <v>58</v>
      </c>
      <c r="C50" s="49">
        <f>C53+C54</f>
        <v>473982.1</v>
      </c>
      <c r="D50" s="49">
        <f>D51+D52+D53+D54+D55</f>
        <v>477032.11</v>
      </c>
      <c r="E50" s="49">
        <f>E51+E52+E53+E54</f>
        <v>23640.31</v>
      </c>
      <c r="F50" s="49">
        <f>F51+F52+F53+F54</f>
        <v>39488.91</v>
      </c>
      <c r="G50" s="49">
        <f>G51+G52+G53+G54</f>
        <v>44410.9</v>
      </c>
      <c r="H50" s="49">
        <f t="shared" si="6"/>
        <v>107540.12</v>
      </c>
      <c r="I50" s="49">
        <f>I51+I52+I53+I54</f>
        <v>48187.9</v>
      </c>
      <c r="J50" s="49">
        <f>J51+J52+J53+J54</f>
        <v>37385.57</v>
      </c>
      <c r="K50" s="49">
        <f>K51+K52+K53+K54</f>
        <v>51868.899999999994</v>
      </c>
      <c r="L50" s="49">
        <f t="shared" si="7"/>
        <v>137442.37</v>
      </c>
      <c r="M50" s="49">
        <f>M51+M52+M53+M54</f>
        <v>38210.72</v>
      </c>
      <c r="N50" s="49">
        <f>N51+N52+N53+N54</f>
        <v>27863.800000000003</v>
      </c>
      <c r="O50" s="49">
        <f>O51+O52+O53+O54</f>
        <v>42510.8</v>
      </c>
      <c r="P50" s="49"/>
      <c r="Q50" s="49">
        <f t="shared" si="8"/>
        <v>108585.32</v>
      </c>
      <c r="R50" s="49">
        <f>R51+R52+R53+R54</f>
        <v>37479</v>
      </c>
      <c r="S50" s="49">
        <f>S51+S52+S53+S54</f>
        <v>38257</v>
      </c>
      <c r="T50" s="49">
        <f>T51+T52+T53+T54</f>
        <v>47728.3</v>
      </c>
      <c r="U50" s="49">
        <f t="shared" si="9"/>
        <v>123464.3</v>
      </c>
      <c r="V50" s="38"/>
      <c r="W50" s="39"/>
    </row>
    <row r="51" spans="1:23" s="37" customFormat="1" ht="37.5" customHeight="1">
      <c r="A51" s="35" t="s">
        <v>86</v>
      </c>
      <c r="B51" s="43"/>
      <c r="C51" s="49"/>
      <c r="D51" s="49">
        <f t="shared" si="10"/>
        <v>0</v>
      </c>
      <c r="E51" s="49"/>
      <c r="F51" s="49"/>
      <c r="G51" s="49"/>
      <c r="H51" s="49">
        <f t="shared" si="6"/>
        <v>0</v>
      </c>
      <c r="I51" s="49"/>
      <c r="J51" s="49"/>
      <c r="K51" s="49"/>
      <c r="L51" s="49">
        <f t="shared" si="7"/>
        <v>0</v>
      </c>
      <c r="M51" s="49"/>
      <c r="N51" s="49"/>
      <c r="O51" s="49"/>
      <c r="P51" s="49"/>
      <c r="Q51" s="49">
        <f t="shared" si="8"/>
        <v>0</v>
      </c>
      <c r="R51" s="49"/>
      <c r="S51" s="49"/>
      <c r="T51" s="49"/>
      <c r="U51" s="49">
        <f t="shared" si="9"/>
        <v>0</v>
      </c>
      <c r="V51" s="38"/>
      <c r="W51" s="39"/>
    </row>
    <row r="52" spans="1:23" s="37" customFormat="1" ht="35.25" customHeight="1">
      <c r="A52" s="35" t="s">
        <v>87</v>
      </c>
      <c r="B52" s="43"/>
      <c r="C52" s="49"/>
      <c r="D52" s="49">
        <f t="shared" si="10"/>
        <v>0</v>
      </c>
      <c r="E52" s="49"/>
      <c r="F52" s="49"/>
      <c r="G52" s="49"/>
      <c r="H52" s="49">
        <f t="shared" si="6"/>
        <v>0</v>
      </c>
      <c r="I52" s="49"/>
      <c r="J52" s="49"/>
      <c r="K52" s="49"/>
      <c r="L52" s="49">
        <f t="shared" si="7"/>
        <v>0</v>
      </c>
      <c r="M52" s="49"/>
      <c r="N52" s="49"/>
      <c r="O52" s="49"/>
      <c r="P52" s="49"/>
      <c r="Q52" s="49">
        <f t="shared" si="8"/>
        <v>0</v>
      </c>
      <c r="R52" s="49"/>
      <c r="S52" s="49"/>
      <c r="T52" s="49"/>
      <c r="U52" s="49">
        <f t="shared" si="9"/>
        <v>0</v>
      </c>
      <c r="V52" s="38"/>
      <c r="W52" s="39"/>
    </row>
    <row r="53" spans="1:23" s="37" customFormat="1" ht="39" customHeight="1">
      <c r="A53" s="35" t="s">
        <v>88</v>
      </c>
      <c r="B53" s="43"/>
      <c r="C53" s="49">
        <v>383910.5</v>
      </c>
      <c r="D53" s="49">
        <f t="shared" si="10"/>
        <v>384660.51</v>
      </c>
      <c r="E53" s="49">
        <v>15812.11</v>
      </c>
      <c r="F53" s="49">
        <v>33468.41</v>
      </c>
      <c r="G53" s="49">
        <v>36121.4</v>
      </c>
      <c r="H53" s="49">
        <f t="shared" si="6"/>
        <v>85401.92000000001</v>
      </c>
      <c r="I53" s="49">
        <v>35744.8</v>
      </c>
      <c r="J53" s="49">
        <v>34503.17</v>
      </c>
      <c r="K53" s="49">
        <v>43549.2</v>
      </c>
      <c r="L53" s="49">
        <f t="shared" si="7"/>
        <v>113797.17</v>
      </c>
      <c r="M53" s="49">
        <v>31762.92</v>
      </c>
      <c r="N53" s="49">
        <v>20789.7</v>
      </c>
      <c r="O53" s="49">
        <v>30400</v>
      </c>
      <c r="P53" s="49"/>
      <c r="Q53" s="49">
        <f t="shared" si="8"/>
        <v>82952.62</v>
      </c>
      <c r="R53" s="49">
        <v>30700</v>
      </c>
      <c r="S53" s="49">
        <v>31100</v>
      </c>
      <c r="T53" s="49">
        <v>40708.8</v>
      </c>
      <c r="U53" s="49">
        <f t="shared" si="9"/>
        <v>102508.8</v>
      </c>
      <c r="V53" s="38"/>
      <c r="W53" s="39"/>
    </row>
    <row r="54" spans="1:23" s="37" customFormat="1" ht="33.75" customHeight="1">
      <c r="A54" s="35" t="s">
        <v>89</v>
      </c>
      <c r="B54" s="43"/>
      <c r="C54" s="49">
        <v>90071.6</v>
      </c>
      <c r="D54" s="49">
        <f t="shared" si="10"/>
        <v>92371.6</v>
      </c>
      <c r="E54" s="49">
        <v>7828.2</v>
      </c>
      <c r="F54" s="49">
        <v>6020.5</v>
      </c>
      <c r="G54" s="49">
        <v>8289.5</v>
      </c>
      <c r="H54" s="49">
        <f t="shared" si="6"/>
        <v>22138.2</v>
      </c>
      <c r="I54" s="49">
        <v>12443.1</v>
      </c>
      <c r="J54" s="49">
        <v>2882.4</v>
      </c>
      <c r="K54" s="49">
        <v>8319.7</v>
      </c>
      <c r="L54" s="49">
        <f t="shared" si="7"/>
        <v>23645.2</v>
      </c>
      <c r="M54" s="49">
        <v>6447.8</v>
      </c>
      <c r="N54" s="49">
        <v>7074.1</v>
      </c>
      <c r="O54" s="49">
        <v>12110.8</v>
      </c>
      <c r="P54" s="49"/>
      <c r="Q54" s="49">
        <f t="shared" si="8"/>
        <v>25632.7</v>
      </c>
      <c r="R54" s="49">
        <v>6779</v>
      </c>
      <c r="S54" s="49">
        <v>7157</v>
      </c>
      <c r="T54" s="49">
        <v>7019.5</v>
      </c>
      <c r="U54" s="49">
        <f t="shared" si="9"/>
        <v>20955.5</v>
      </c>
      <c r="V54" s="38"/>
      <c r="W54" s="39"/>
    </row>
    <row r="55" spans="1:23" s="37" customFormat="1" ht="26.25" customHeight="1">
      <c r="A55" s="35" t="s">
        <v>107</v>
      </c>
      <c r="B55" s="43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38"/>
      <c r="W55" s="39"/>
    </row>
    <row r="56" spans="1:23" s="37" customFormat="1" ht="45.75" customHeight="1">
      <c r="A56" s="40" t="s">
        <v>98</v>
      </c>
      <c r="B56" s="43" t="s">
        <v>59</v>
      </c>
      <c r="C56" s="49">
        <f>C57+C58+C59+C60+C61</f>
        <v>0</v>
      </c>
      <c r="D56" s="49">
        <f>D57+D58+D59+D60+D61</f>
        <v>0</v>
      </c>
      <c r="E56" s="49">
        <f>E57+E58+E59+E60+E61</f>
        <v>0</v>
      </c>
      <c r="F56" s="49">
        <f>F57+F58+F59+F60+F61</f>
        <v>0</v>
      </c>
      <c r="G56" s="49">
        <f>G57+G58+G59+G60+G61</f>
        <v>0</v>
      </c>
      <c r="H56" s="49">
        <f>E56+F56+G56</f>
        <v>0</v>
      </c>
      <c r="I56" s="49">
        <f>I57+I58+I59+I60+I61</f>
        <v>0</v>
      </c>
      <c r="J56" s="49">
        <f>J57+J58+J59+J60+J61</f>
        <v>0</v>
      </c>
      <c r="K56" s="49">
        <f>K57+K58+K59+K60+K61</f>
        <v>0</v>
      </c>
      <c r="L56" s="49">
        <f t="shared" si="7"/>
        <v>0</v>
      </c>
      <c r="M56" s="49">
        <f>M57+M58+M59+M60+M61</f>
        <v>0</v>
      </c>
      <c r="N56" s="49">
        <f>N57+N58+N59+N60+N61</f>
        <v>0</v>
      </c>
      <c r="O56" s="49">
        <f>O57+O58+O59+O60+O61</f>
        <v>0</v>
      </c>
      <c r="P56" s="49"/>
      <c r="Q56" s="49">
        <f t="shared" si="8"/>
        <v>0</v>
      </c>
      <c r="R56" s="49">
        <f>R57+R58+R59+R60+R61</f>
        <v>0</v>
      </c>
      <c r="S56" s="49">
        <f>S57+S58+S59+S60+S61</f>
        <v>0</v>
      </c>
      <c r="T56" s="49">
        <f>T57+T58+T59+T60+T61</f>
        <v>0</v>
      </c>
      <c r="U56" s="49">
        <f t="shared" si="9"/>
        <v>0</v>
      </c>
      <c r="V56" s="38"/>
      <c r="W56" s="39"/>
    </row>
    <row r="57" spans="1:23" s="37" customFormat="1" ht="39" customHeight="1">
      <c r="A57" s="35" t="s">
        <v>86</v>
      </c>
      <c r="B57" s="43"/>
      <c r="C57" s="49">
        <v>0</v>
      </c>
      <c r="D57" s="49">
        <f t="shared" si="10"/>
        <v>0</v>
      </c>
      <c r="E57" s="49">
        <v>0</v>
      </c>
      <c r="F57" s="49">
        <v>0</v>
      </c>
      <c r="G57" s="49">
        <v>0</v>
      </c>
      <c r="H57" s="49">
        <f t="shared" si="6"/>
        <v>0</v>
      </c>
      <c r="I57" s="49">
        <v>0</v>
      </c>
      <c r="J57" s="49">
        <v>0</v>
      </c>
      <c r="K57" s="49">
        <v>0</v>
      </c>
      <c r="L57" s="49">
        <f t="shared" si="7"/>
        <v>0</v>
      </c>
      <c r="M57" s="49">
        <v>0</v>
      </c>
      <c r="N57" s="49">
        <v>0</v>
      </c>
      <c r="O57" s="49">
        <v>0</v>
      </c>
      <c r="P57" s="49"/>
      <c r="Q57" s="49">
        <f t="shared" si="8"/>
        <v>0</v>
      </c>
      <c r="R57" s="49">
        <v>0</v>
      </c>
      <c r="S57" s="49">
        <v>0</v>
      </c>
      <c r="T57" s="49">
        <v>0</v>
      </c>
      <c r="U57" s="49">
        <f t="shared" si="9"/>
        <v>0</v>
      </c>
      <c r="V57" s="38"/>
      <c r="W57" s="39"/>
    </row>
    <row r="58" spans="1:23" s="37" customFormat="1" ht="39" customHeight="1">
      <c r="A58" s="35" t="s">
        <v>87</v>
      </c>
      <c r="B58" s="43"/>
      <c r="C58" s="49"/>
      <c r="D58" s="49">
        <f t="shared" si="10"/>
        <v>0</v>
      </c>
      <c r="E58" s="49"/>
      <c r="F58" s="49"/>
      <c r="G58" s="49"/>
      <c r="H58" s="49">
        <f t="shared" si="6"/>
        <v>0</v>
      </c>
      <c r="I58" s="49"/>
      <c r="J58" s="49"/>
      <c r="K58" s="49"/>
      <c r="L58" s="49">
        <f t="shared" si="7"/>
        <v>0</v>
      </c>
      <c r="M58" s="49"/>
      <c r="N58" s="49"/>
      <c r="O58" s="49"/>
      <c r="P58" s="49"/>
      <c r="Q58" s="49">
        <f t="shared" si="8"/>
        <v>0</v>
      </c>
      <c r="R58" s="49"/>
      <c r="S58" s="49"/>
      <c r="T58" s="49"/>
      <c r="U58" s="49">
        <f t="shared" si="9"/>
        <v>0</v>
      </c>
      <c r="V58" s="38"/>
      <c r="W58" s="39"/>
    </row>
    <row r="59" spans="1:23" s="37" customFormat="1" ht="38.25" customHeight="1">
      <c r="A59" s="35" t="s">
        <v>88</v>
      </c>
      <c r="B59" s="43"/>
      <c r="C59" s="49"/>
      <c r="D59" s="49">
        <f t="shared" si="10"/>
        <v>0</v>
      </c>
      <c r="E59" s="49"/>
      <c r="F59" s="49"/>
      <c r="G59" s="49"/>
      <c r="H59" s="49">
        <f t="shared" si="6"/>
        <v>0</v>
      </c>
      <c r="I59" s="49"/>
      <c r="J59" s="49"/>
      <c r="K59" s="49"/>
      <c r="L59" s="49">
        <f t="shared" si="7"/>
        <v>0</v>
      </c>
      <c r="M59" s="49"/>
      <c r="N59" s="49"/>
      <c r="O59" s="49"/>
      <c r="P59" s="49"/>
      <c r="Q59" s="49">
        <f t="shared" si="8"/>
        <v>0</v>
      </c>
      <c r="R59" s="49"/>
      <c r="S59" s="49"/>
      <c r="T59" s="49"/>
      <c r="U59" s="49">
        <f t="shared" si="9"/>
        <v>0</v>
      </c>
      <c r="V59" s="38"/>
      <c r="W59" s="39"/>
    </row>
    <row r="60" spans="1:23" s="37" customFormat="1" ht="39" customHeight="1">
      <c r="A60" s="35" t="s">
        <v>89</v>
      </c>
      <c r="B60" s="43"/>
      <c r="C60" s="49"/>
      <c r="D60" s="49">
        <f t="shared" si="10"/>
        <v>0</v>
      </c>
      <c r="E60" s="49"/>
      <c r="F60" s="49"/>
      <c r="G60" s="49"/>
      <c r="H60" s="49">
        <f t="shared" si="6"/>
        <v>0</v>
      </c>
      <c r="I60" s="49"/>
      <c r="J60" s="49"/>
      <c r="K60" s="49"/>
      <c r="L60" s="49">
        <f t="shared" si="7"/>
        <v>0</v>
      </c>
      <c r="M60" s="49"/>
      <c r="N60" s="49"/>
      <c r="O60" s="49"/>
      <c r="P60" s="49"/>
      <c r="Q60" s="49">
        <f t="shared" si="8"/>
        <v>0</v>
      </c>
      <c r="R60" s="49"/>
      <c r="S60" s="49"/>
      <c r="T60" s="49"/>
      <c r="U60" s="49">
        <f t="shared" si="9"/>
        <v>0</v>
      </c>
      <c r="V60" s="38"/>
      <c r="W60" s="39"/>
    </row>
    <row r="61" spans="1:23" s="37" customFormat="1" ht="27" customHeight="1">
      <c r="A61" s="35" t="s">
        <v>107</v>
      </c>
      <c r="B61" s="43"/>
      <c r="C61" s="49">
        <v>0</v>
      </c>
      <c r="D61" s="49">
        <f t="shared" si="10"/>
        <v>0</v>
      </c>
      <c r="E61" s="49">
        <v>0</v>
      </c>
      <c r="F61" s="49">
        <v>0</v>
      </c>
      <c r="G61" s="49">
        <v>0</v>
      </c>
      <c r="H61" s="49">
        <f>E61+F61+G61</f>
        <v>0</v>
      </c>
      <c r="I61" s="49">
        <v>0</v>
      </c>
      <c r="J61" s="49">
        <v>0</v>
      </c>
      <c r="K61" s="49">
        <v>0</v>
      </c>
      <c r="L61" s="49">
        <f>I61+J61+K61</f>
        <v>0</v>
      </c>
      <c r="M61" s="49">
        <v>0</v>
      </c>
      <c r="N61" s="49">
        <v>0</v>
      </c>
      <c r="O61" s="49">
        <v>0</v>
      </c>
      <c r="P61" s="49"/>
      <c r="Q61" s="49">
        <f>M61+N61+O61</f>
        <v>0</v>
      </c>
      <c r="R61" s="49">
        <v>0</v>
      </c>
      <c r="S61" s="49">
        <v>0</v>
      </c>
      <c r="T61" s="49">
        <v>0</v>
      </c>
      <c r="U61" s="49">
        <f>R61+S61+T61</f>
        <v>0</v>
      </c>
      <c r="V61" s="38"/>
      <c r="W61" s="39"/>
    </row>
    <row r="62" spans="1:23" s="37" customFormat="1" ht="17.25" customHeight="1">
      <c r="A62" s="40" t="s">
        <v>54</v>
      </c>
      <c r="B62" s="43" t="s">
        <v>60</v>
      </c>
      <c r="C62" s="49">
        <f>C63+C64+C65+C66+C67</f>
        <v>229201.8</v>
      </c>
      <c r="D62" s="49">
        <f>D63+D64+D65+D66+D67</f>
        <v>228500.90999999997</v>
      </c>
      <c r="E62" s="49">
        <f>E63+E64+E65+E66+E67</f>
        <v>6288.41</v>
      </c>
      <c r="F62" s="49">
        <f>F63+F64+F65+F66+F67</f>
        <v>16062.42</v>
      </c>
      <c r="G62" s="49">
        <f>G63+G64+G65+G66+G67</f>
        <v>19404.8</v>
      </c>
      <c r="H62" s="49">
        <f t="shared" si="6"/>
        <v>41755.630000000005</v>
      </c>
      <c r="I62" s="49">
        <f>I63+I64+I65+I66+I67</f>
        <v>16449.739999999998</v>
      </c>
      <c r="J62" s="49">
        <f>J63+J64+J65+J66+J67</f>
        <v>18041.66</v>
      </c>
      <c r="K62" s="49">
        <f>K63+K64+K65+K66+K67</f>
        <v>16303.78</v>
      </c>
      <c r="L62" s="49">
        <f t="shared" si="7"/>
        <v>50795.17999999999</v>
      </c>
      <c r="M62" s="49">
        <f>M63+M64+M65+M66+M67</f>
        <v>15957.100000000002</v>
      </c>
      <c r="N62" s="49">
        <f>N63+N64+N65+N66+N67</f>
        <v>15545.800000000001</v>
      </c>
      <c r="O62" s="49">
        <f>O63+O64+O65+O66+O67</f>
        <v>48570.8</v>
      </c>
      <c r="P62" s="49"/>
      <c r="Q62" s="49">
        <f t="shared" si="8"/>
        <v>80073.70000000001</v>
      </c>
      <c r="R62" s="49">
        <f>R63+R64+R65+R66+R67</f>
        <v>17658.8</v>
      </c>
      <c r="S62" s="49">
        <f>S63+S64+S65+S66+S67</f>
        <v>17408.7</v>
      </c>
      <c r="T62" s="49">
        <f>T63+T64+T65+T66+T67</f>
        <v>20808.899999999994</v>
      </c>
      <c r="U62" s="49">
        <f t="shared" si="9"/>
        <v>55876.399999999994</v>
      </c>
      <c r="V62" s="38"/>
      <c r="W62" s="39"/>
    </row>
    <row r="63" spans="1:23" s="37" customFormat="1" ht="35.25" customHeight="1">
      <c r="A63" s="35" t="s">
        <v>86</v>
      </c>
      <c r="B63" s="43"/>
      <c r="C63" s="49">
        <v>9782</v>
      </c>
      <c r="D63" s="49">
        <f>H63+L63+Q63+U63</f>
        <v>9782</v>
      </c>
      <c r="E63" s="49">
        <v>251.1</v>
      </c>
      <c r="F63" s="49">
        <v>838.8</v>
      </c>
      <c r="G63" s="49">
        <v>745.1</v>
      </c>
      <c r="H63" s="49">
        <f t="shared" si="6"/>
        <v>1835</v>
      </c>
      <c r="I63" s="49">
        <v>733</v>
      </c>
      <c r="J63" s="49">
        <v>903.8</v>
      </c>
      <c r="K63" s="49">
        <v>858.8</v>
      </c>
      <c r="L63" s="49">
        <f t="shared" si="7"/>
        <v>2495.6</v>
      </c>
      <c r="M63" s="49">
        <v>952.6</v>
      </c>
      <c r="N63" s="49">
        <v>831.8</v>
      </c>
      <c r="O63" s="49">
        <v>806.8</v>
      </c>
      <c r="P63" s="49"/>
      <c r="Q63" s="49">
        <f t="shared" si="8"/>
        <v>2591.2</v>
      </c>
      <c r="R63" s="49">
        <v>768.8</v>
      </c>
      <c r="S63" s="49">
        <v>924</v>
      </c>
      <c r="T63" s="49">
        <v>1167.4</v>
      </c>
      <c r="U63" s="49">
        <f t="shared" si="9"/>
        <v>2860.2</v>
      </c>
      <c r="V63" s="38"/>
      <c r="W63" s="39"/>
    </row>
    <row r="64" spans="1:23" s="37" customFormat="1" ht="41.25" customHeight="1">
      <c r="A64" s="35" t="s">
        <v>87</v>
      </c>
      <c r="B64" s="43"/>
      <c r="C64" s="49">
        <v>115220.2</v>
      </c>
      <c r="D64" s="49">
        <f>H64+L64+Q64+U64</f>
        <v>114449.29999999999</v>
      </c>
      <c r="E64" s="49">
        <v>1998.6</v>
      </c>
      <c r="F64" s="49">
        <v>6536.7</v>
      </c>
      <c r="G64" s="49">
        <v>9701.9</v>
      </c>
      <c r="H64" s="49">
        <f t="shared" si="6"/>
        <v>18237.199999999997</v>
      </c>
      <c r="I64" s="49">
        <v>7160.6</v>
      </c>
      <c r="J64" s="49">
        <v>7819.3</v>
      </c>
      <c r="K64" s="49">
        <v>5858</v>
      </c>
      <c r="L64" s="49">
        <f t="shared" si="7"/>
        <v>20837.9</v>
      </c>
      <c r="M64" s="49">
        <v>6590.1</v>
      </c>
      <c r="N64" s="49">
        <v>7129.2</v>
      </c>
      <c r="O64" s="49">
        <v>39211.9</v>
      </c>
      <c r="P64" s="49"/>
      <c r="Q64" s="49">
        <f>M64+N64+O64</f>
        <v>52931.2</v>
      </c>
      <c r="R64" s="49">
        <v>7481</v>
      </c>
      <c r="S64" s="49">
        <v>7481</v>
      </c>
      <c r="T64" s="49">
        <v>7481</v>
      </c>
      <c r="U64" s="49">
        <f t="shared" si="9"/>
        <v>22443</v>
      </c>
      <c r="V64" s="38"/>
      <c r="W64" s="39"/>
    </row>
    <row r="65" spans="1:23" s="37" customFormat="1" ht="36.75" customHeight="1">
      <c r="A65" s="35" t="s">
        <v>88</v>
      </c>
      <c r="B65" s="43"/>
      <c r="C65" s="49">
        <v>96410.6</v>
      </c>
      <c r="D65" s="49">
        <f>H65+L65+Q65+U65</f>
        <v>96410.61</v>
      </c>
      <c r="E65" s="49">
        <v>3863.11</v>
      </c>
      <c r="F65" s="49">
        <v>8063.52</v>
      </c>
      <c r="G65" s="49">
        <v>8352.1</v>
      </c>
      <c r="H65" s="49">
        <f t="shared" si="6"/>
        <v>20278.730000000003</v>
      </c>
      <c r="I65" s="49">
        <v>7820.24</v>
      </c>
      <c r="J65" s="49">
        <v>8668.36</v>
      </c>
      <c r="K65" s="49">
        <v>8843.18</v>
      </c>
      <c r="L65" s="49">
        <f>I65+J65+K65</f>
        <v>25331.78</v>
      </c>
      <c r="M65" s="49">
        <v>7873.2</v>
      </c>
      <c r="N65" s="49">
        <v>6997.1</v>
      </c>
      <c r="O65" s="49">
        <v>7600</v>
      </c>
      <c r="P65" s="49"/>
      <c r="Q65" s="49">
        <f t="shared" si="8"/>
        <v>22470.3</v>
      </c>
      <c r="R65" s="49">
        <v>8800</v>
      </c>
      <c r="S65" s="49">
        <v>8400</v>
      </c>
      <c r="T65" s="49">
        <v>11129.8</v>
      </c>
      <c r="U65" s="49">
        <f t="shared" si="9"/>
        <v>28329.8</v>
      </c>
      <c r="V65" s="38"/>
      <c r="W65" s="39"/>
    </row>
    <row r="66" spans="1:23" s="37" customFormat="1" ht="37.5" customHeight="1">
      <c r="A66" s="35" t="s">
        <v>89</v>
      </c>
      <c r="B66" s="43"/>
      <c r="C66" s="49">
        <v>6620</v>
      </c>
      <c r="D66" s="49">
        <f>H66+L66+Q66+U66</f>
        <v>6690</v>
      </c>
      <c r="E66" s="49">
        <v>144.5</v>
      </c>
      <c r="F66" s="49">
        <v>532.4</v>
      </c>
      <c r="G66" s="49">
        <v>510.4</v>
      </c>
      <c r="H66" s="49">
        <f>E66+F66+G66</f>
        <v>1187.3</v>
      </c>
      <c r="I66" s="49">
        <v>634.4</v>
      </c>
      <c r="J66" s="49">
        <v>530.9</v>
      </c>
      <c r="K66" s="49">
        <v>601.6</v>
      </c>
      <c r="L66" s="49">
        <f t="shared" si="7"/>
        <v>1766.9</v>
      </c>
      <c r="M66" s="49">
        <v>456.6</v>
      </c>
      <c r="N66" s="49">
        <v>472.6</v>
      </c>
      <c r="O66" s="49">
        <v>903.6</v>
      </c>
      <c r="P66" s="49"/>
      <c r="Q66" s="49">
        <f t="shared" si="8"/>
        <v>1832.8000000000002</v>
      </c>
      <c r="R66" s="49">
        <v>525.4</v>
      </c>
      <c r="S66" s="49">
        <v>512</v>
      </c>
      <c r="T66" s="49">
        <v>865.6</v>
      </c>
      <c r="U66" s="49">
        <f t="shared" si="9"/>
        <v>1903</v>
      </c>
      <c r="V66" s="38"/>
      <c r="W66" s="39"/>
    </row>
    <row r="67" spans="1:23" s="37" customFormat="1" ht="32.25" customHeight="1">
      <c r="A67" s="35" t="s">
        <v>107</v>
      </c>
      <c r="B67" s="43"/>
      <c r="C67" s="49">
        <v>1169</v>
      </c>
      <c r="D67" s="49">
        <f>H67+L67+Q67+U67</f>
        <v>1169</v>
      </c>
      <c r="E67" s="49">
        <v>31.1</v>
      </c>
      <c r="F67" s="49">
        <v>91</v>
      </c>
      <c r="G67" s="49">
        <v>95.3</v>
      </c>
      <c r="H67" s="49">
        <f>E67+F67+G67</f>
        <v>217.39999999999998</v>
      </c>
      <c r="I67" s="49">
        <v>101.5</v>
      </c>
      <c r="J67" s="49">
        <v>119.3</v>
      </c>
      <c r="K67" s="49">
        <v>142.2</v>
      </c>
      <c r="L67" s="49">
        <f>I67+J67+K67</f>
        <v>363</v>
      </c>
      <c r="M67" s="49">
        <v>84.6</v>
      </c>
      <c r="N67" s="49">
        <v>115.1</v>
      </c>
      <c r="O67" s="49">
        <v>48.5</v>
      </c>
      <c r="P67" s="49"/>
      <c r="Q67" s="49">
        <f>M67+N67+O67</f>
        <v>248.2</v>
      </c>
      <c r="R67" s="49">
        <v>83.6</v>
      </c>
      <c r="S67" s="49">
        <v>91.7</v>
      </c>
      <c r="T67" s="49">
        <v>165.1</v>
      </c>
      <c r="U67" s="49">
        <f>R67+S67+T67</f>
        <v>340.4</v>
      </c>
      <c r="V67" s="38"/>
      <c r="W67" s="39"/>
    </row>
    <row r="68" spans="1:22" s="37" customFormat="1" ht="22.5" customHeight="1">
      <c r="A68" s="40" t="s">
        <v>61</v>
      </c>
      <c r="B68" s="43" t="s">
        <v>62</v>
      </c>
      <c r="C68" s="49">
        <f>C21-C36</f>
        <v>-9846.000000000116</v>
      </c>
      <c r="D68" s="49">
        <f>D21-D36</f>
        <v>-9846.009999999893</v>
      </c>
      <c r="E68" s="49">
        <f aca="true" t="shared" si="11" ref="E68:T68">E21-E36</f>
        <v>42344.73999999999</v>
      </c>
      <c r="F68" s="49">
        <f t="shared" si="11"/>
        <v>-5664.279999999999</v>
      </c>
      <c r="G68" s="49">
        <f t="shared" si="11"/>
        <v>-5541.399999999994</v>
      </c>
      <c r="H68" s="49">
        <f t="shared" si="6"/>
        <v>31139.059999999998</v>
      </c>
      <c r="I68" s="49">
        <f t="shared" si="11"/>
        <v>61661.15999999999</v>
      </c>
      <c r="J68" s="49">
        <f t="shared" si="11"/>
        <v>-11919.330000000002</v>
      </c>
      <c r="K68" s="49">
        <f t="shared" si="11"/>
        <v>-18506.48000000001</v>
      </c>
      <c r="L68" s="49">
        <f t="shared" si="7"/>
        <v>31235.349999999977</v>
      </c>
      <c r="M68" s="49">
        <f t="shared" si="11"/>
        <v>35170.880000000005</v>
      </c>
      <c r="N68" s="49">
        <f t="shared" si="11"/>
        <v>-23945.000000000007</v>
      </c>
      <c r="O68" s="49">
        <f t="shared" si="11"/>
        <v>-51775.09999999998</v>
      </c>
      <c r="P68" s="49">
        <f t="shared" si="11"/>
        <v>725660.61</v>
      </c>
      <c r="Q68" s="49">
        <f t="shared" si="8"/>
        <v>-40549.21999999998</v>
      </c>
      <c r="R68" s="49">
        <f t="shared" si="11"/>
        <v>-7841.699999999997</v>
      </c>
      <c r="S68" s="49">
        <f t="shared" si="11"/>
        <v>-16090.899999999994</v>
      </c>
      <c r="T68" s="49">
        <f t="shared" si="11"/>
        <v>-7738.599999999991</v>
      </c>
      <c r="U68" s="49">
        <f t="shared" si="9"/>
        <v>-31671.199999999983</v>
      </c>
      <c r="V68" s="36"/>
    </row>
    <row r="69" spans="1:22" s="37" customFormat="1" ht="34.5" customHeight="1">
      <c r="A69" s="40" t="s">
        <v>63</v>
      </c>
      <c r="B69" s="43" t="s">
        <v>64</v>
      </c>
      <c r="C69" s="49">
        <f aca="true" t="shared" si="12" ref="C69:G73">C75+C87</f>
        <v>9846</v>
      </c>
      <c r="D69" s="49">
        <f t="shared" si="12"/>
        <v>9845.970000000088</v>
      </c>
      <c r="E69" s="49">
        <f t="shared" si="12"/>
        <v>-42344.740000000005</v>
      </c>
      <c r="F69" s="49">
        <f t="shared" si="12"/>
        <v>5664.279999999999</v>
      </c>
      <c r="G69" s="49">
        <f t="shared" si="12"/>
        <v>5541.399999999994</v>
      </c>
      <c r="H69" s="49">
        <f aca="true" t="shared" si="13" ref="H69:H74">H75+H87</f>
        <v>-31139.059999999998</v>
      </c>
      <c r="I69" s="49">
        <f aca="true" t="shared" si="14" ref="I69:O69">I75+I87</f>
        <v>-61661.2</v>
      </c>
      <c r="J69" s="49">
        <f t="shared" si="14"/>
        <v>11919.330000000016</v>
      </c>
      <c r="K69" s="49">
        <f t="shared" si="14"/>
        <v>18506.5</v>
      </c>
      <c r="L69" s="49">
        <v>-36498.3</v>
      </c>
      <c r="M69" s="49">
        <f t="shared" si="14"/>
        <v>-35170.90000000001</v>
      </c>
      <c r="N69" s="49">
        <f t="shared" si="14"/>
        <v>23945.000000000015</v>
      </c>
      <c r="O69" s="49">
        <f t="shared" si="14"/>
        <v>51775.09999999998</v>
      </c>
      <c r="P69" s="49"/>
      <c r="Q69" s="49">
        <f aca="true" t="shared" si="15" ref="Q69:U74">Q75+Q87</f>
        <v>40549.19999999995</v>
      </c>
      <c r="R69" s="49">
        <f t="shared" si="15"/>
        <v>7841.700000000004</v>
      </c>
      <c r="S69" s="49">
        <f t="shared" si="15"/>
        <v>16090.899999999994</v>
      </c>
      <c r="T69" s="49">
        <f t="shared" si="15"/>
        <v>7738.600000000013</v>
      </c>
      <c r="U69" s="49">
        <f t="shared" si="15"/>
        <v>31671.20000000001</v>
      </c>
      <c r="V69" s="36"/>
    </row>
    <row r="70" spans="1:22" s="37" customFormat="1" ht="34.5" customHeight="1">
      <c r="A70" s="35" t="s">
        <v>86</v>
      </c>
      <c r="B70" s="43"/>
      <c r="C70" s="49">
        <f t="shared" si="12"/>
        <v>-15027.100000000006</v>
      </c>
      <c r="D70" s="49">
        <f t="shared" si="12"/>
        <v>-15027.100000000006</v>
      </c>
      <c r="E70" s="49">
        <f t="shared" si="12"/>
        <v>-9779.6</v>
      </c>
      <c r="F70" s="49">
        <f t="shared" si="12"/>
        <v>-8277.900000000001</v>
      </c>
      <c r="G70" s="49">
        <f t="shared" si="12"/>
        <v>-12059.6</v>
      </c>
      <c r="H70" s="49">
        <f t="shared" si="13"/>
        <v>-30117.100000000006</v>
      </c>
      <c r="I70" s="49">
        <f aca="true" t="shared" si="16" ref="I70:O70">I76+I88</f>
        <v>-15195.599999999999</v>
      </c>
      <c r="J70" s="49">
        <f t="shared" si="16"/>
        <v>5763.299999999999</v>
      </c>
      <c r="K70" s="49">
        <f t="shared" si="16"/>
        <v>58984.899999999994</v>
      </c>
      <c r="L70" s="49">
        <f t="shared" si="16"/>
        <v>49552.6</v>
      </c>
      <c r="M70" s="49">
        <f t="shared" si="16"/>
        <v>-14973</v>
      </c>
      <c r="N70" s="49">
        <f t="shared" si="16"/>
        <v>14735.599999999999</v>
      </c>
      <c r="O70" s="49">
        <f t="shared" si="16"/>
        <v>9492.599999999999</v>
      </c>
      <c r="P70" s="49"/>
      <c r="Q70" s="49">
        <f t="shared" si="15"/>
        <v>9255.199999999997</v>
      </c>
      <c r="R70" s="49">
        <f t="shared" si="15"/>
        <v>-6534.200000000001</v>
      </c>
      <c r="S70" s="49">
        <f t="shared" si="15"/>
        <v>-11070</v>
      </c>
      <c r="T70" s="49">
        <f t="shared" si="15"/>
        <v>-26113.6</v>
      </c>
      <c r="U70" s="49">
        <f t="shared" si="15"/>
        <v>-43717.8</v>
      </c>
      <c r="V70" s="36"/>
    </row>
    <row r="71" spans="1:22" s="37" customFormat="1" ht="40.5" customHeight="1">
      <c r="A71" s="35" t="s">
        <v>87</v>
      </c>
      <c r="B71" s="43"/>
      <c r="C71" s="49">
        <f t="shared" si="12"/>
        <v>-162324.3</v>
      </c>
      <c r="D71" s="49">
        <f t="shared" si="12"/>
        <v>-163095.3</v>
      </c>
      <c r="E71" s="49">
        <f t="shared" si="12"/>
        <v>-22715.4</v>
      </c>
      <c r="F71" s="49">
        <f t="shared" si="12"/>
        <v>-5820.3</v>
      </c>
      <c r="G71" s="49">
        <f t="shared" si="12"/>
        <v>-2654.1000000000004</v>
      </c>
      <c r="H71" s="49">
        <f t="shared" si="13"/>
        <v>-31189.800000000003</v>
      </c>
      <c r="I71" s="49">
        <f aca="true" t="shared" si="17" ref="I71:O71">I77+I89</f>
        <v>-30119.5</v>
      </c>
      <c r="J71" s="49">
        <f t="shared" si="17"/>
        <v>-5180.7</v>
      </c>
      <c r="K71" s="49">
        <f t="shared" si="17"/>
        <v>-77142</v>
      </c>
      <c r="L71" s="49">
        <f t="shared" si="17"/>
        <v>-112442.2</v>
      </c>
      <c r="M71" s="49">
        <f t="shared" si="17"/>
        <v>-44131.9</v>
      </c>
      <c r="N71" s="49">
        <f t="shared" si="17"/>
        <v>-5939.8</v>
      </c>
      <c r="O71" s="49">
        <f t="shared" si="17"/>
        <v>45935.4</v>
      </c>
      <c r="P71" s="49"/>
      <c r="Q71" s="49">
        <f t="shared" si="15"/>
        <v>-4136.300000000003</v>
      </c>
      <c r="R71" s="49">
        <f t="shared" si="15"/>
        <v>-5518</v>
      </c>
      <c r="S71" s="49">
        <f t="shared" si="15"/>
        <v>-4291</v>
      </c>
      <c r="T71" s="49">
        <f t="shared" si="15"/>
        <v>-5518</v>
      </c>
      <c r="U71" s="49">
        <f t="shared" si="15"/>
        <v>-15327</v>
      </c>
      <c r="V71" s="36"/>
    </row>
    <row r="72" spans="1:22" s="37" customFormat="1" ht="34.5" customHeight="1">
      <c r="A72" s="35" t="s">
        <v>88</v>
      </c>
      <c r="B72" s="43"/>
      <c r="C72" s="49">
        <f t="shared" si="12"/>
        <v>402080.8</v>
      </c>
      <c r="D72" s="49">
        <f t="shared" si="12"/>
        <v>403531.77999999997</v>
      </c>
      <c r="E72" s="49">
        <f t="shared" si="12"/>
        <v>17038.02</v>
      </c>
      <c r="F72" s="49">
        <f t="shared" si="12"/>
        <v>38793.23</v>
      </c>
      <c r="G72" s="49">
        <f t="shared" si="12"/>
        <v>37577</v>
      </c>
      <c r="H72" s="49">
        <f t="shared" si="13"/>
        <v>93408.25</v>
      </c>
      <c r="I72" s="49">
        <f aca="true" t="shared" si="18" ref="I72:O72">I78+I90</f>
        <v>35374.1</v>
      </c>
      <c r="J72" s="49">
        <f t="shared" si="18"/>
        <v>38065.229999999996</v>
      </c>
      <c r="K72" s="49">
        <f t="shared" si="18"/>
        <v>48835</v>
      </c>
      <c r="L72" s="49">
        <f t="shared" si="18"/>
        <v>122274.32999999999</v>
      </c>
      <c r="M72" s="49">
        <f t="shared" si="18"/>
        <v>36057</v>
      </c>
      <c r="N72" s="49">
        <f t="shared" si="18"/>
        <v>21847.199999999997</v>
      </c>
      <c r="O72" s="49">
        <f t="shared" si="18"/>
        <v>10340.3</v>
      </c>
      <c r="P72" s="49"/>
      <c r="Q72" s="49">
        <f t="shared" si="15"/>
        <v>68244.5</v>
      </c>
      <c r="R72" s="49">
        <f t="shared" si="15"/>
        <v>35622.2</v>
      </c>
      <c r="S72" s="49">
        <f t="shared" si="15"/>
        <v>36607.1</v>
      </c>
      <c r="T72" s="49">
        <f t="shared" si="15"/>
        <v>47375.4</v>
      </c>
      <c r="U72" s="49">
        <f t="shared" si="15"/>
        <v>119604.70000000001</v>
      </c>
      <c r="V72" s="36"/>
    </row>
    <row r="73" spans="1:22" s="37" customFormat="1" ht="34.5" customHeight="1">
      <c r="A73" s="35" t="s">
        <v>89</v>
      </c>
      <c r="B73" s="43"/>
      <c r="C73" s="49">
        <f t="shared" si="12"/>
        <v>-147320.5</v>
      </c>
      <c r="D73" s="49">
        <f t="shared" si="12"/>
        <v>-145700.50999999998</v>
      </c>
      <c r="E73" s="49">
        <f t="shared" si="12"/>
        <v>-19506.36</v>
      </c>
      <c r="F73" s="49">
        <f t="shared" si="12"/>
        <v>-14896.750000000002</v>
      </c>
      <c r="G73" s="49">
        <f t="shared" si="12"/>
        <v>-11321.699999999999</v>
      </c>
      <c r="H73" s="49">
        <f t="shared" si="13"/>
        <v>-45724.81</v>
      </c>
      <c r="I73" s="49">
        <f aca="true" t="shared" si="19" ref="I73:O73">I79+I91</f>
        <v>-42384.2</v>
      </c>
      <c r="J73" s="49">
        <f t="shared" si="19"/>
        <v>-24552.8</v>
      </c>
      <c r="K73" s="49">
        <f t="shared" si="19"/>
        <v>-7023.6</v>
      </c>
      <c r="L73" s="49">
        <f t="shared" si="19"/>
        <v>-73960.59999999998</v>
      </c>
      <c r="M73" s="49">
        <f t="shared" si="19"/>
        <v>-6237.800000000001</v>
      </c>
      <c r="N73" s="49">
        <f t="shared" si="19"/>
        <v>-770.0999999999995</v>
      </c>
      <c r="O73" s="49">
        <f t="shared" si="19"/>
        <v>-5830.6</v>
      </c>
      <c r="P73" s="49"/>
      <c r="Q73" s="49">
        <f t="shared" si="15"/>
        <v>-12838.5</v>
      </c>
      <c r="R73" s="49">
        <f t="shared" si="15"/>
        <v>-10665.500000000002</v>
      </c>
      <c r="S73" s="49">
        <f t="shared" si="15"/>
        <v>301.10000000000036</v>
      </c>
      <c r="T73" s="49">
        <f t="shared" si="15"/>
        <v>-2812.199999999999</v>
      </c>
      <c r="U73" s="49">
        <f t="shared" si="15"/>
        <v>-13176.600000000006</v>
      </c>
      <c r="V73" s="36"/>
    </row>
    <row r="74" spans="1:22" s="37" customFormat="1" ht="26.25" customHeight="1">
      <c r="A74" s="35" t="s">
        <v>107</v>
      </c>
      <c r="B74" s="43"/>
      <c r="C74" s="49">
        <v>893</v>
      </c>
      <c r="D74" s="49">
        <f>D81+D92</f>
        <v>893</v>
      </c>
      <c r="E74" s="49">
        <f>E80+E92</f>
        <v>-7381.4</v>
      </c>
      <c r="F74" s="49">
        <f>F80+F92</f>
        <v>-3950</v>
      </c>
      <c r="G74" s="49">
        <f>G80+G92</f>
        <v>-5908.2</v>
      </c>
      <c r="H74" s="49">
        <f t="shared" si="13"/>
        <v>-17239.6</v>
      </c>
      <c r="I74" s="49">
        <f aca="true" t="shared" si="20" ref="I74:O74">I80+I92</f>
        <v>-9336</v>
      </c>
      <c r="J74" s="49">
        <f t="shared" si="20"/>
        <v>-2175.7</v>
      </c>
      <c r="K74" s="49">
        <f t="shared" si="20"/>
        <v>-5147.5</v>
      </c>
      <c r="L74" s="49">
        <f t="shared" si="20"/>
        <v>-16659.2</v>
      </c>
      <c r="M74" s="49">
        <f t="shared" si="20"/>
        <v>-5885.2</v>
      </c>
      <c r="N74" s="49">
        <f t="shared" si="20"/>
        <v>-5927.9</v>
      </c>
      <c r="O74" s="49">
        <f t="shared" si="20"/>
        <v>-8162.6</v>
      </c>
      <c r="P74" s="49"/>
      <c r="Q74" s="49">
        <f t="shared" si="15"/>
        <v>-19975.7</v>
      </c>
      <c r="R74" s="49">
        <f t="shared" si="15"/>
        <v>-5062.799999999999</v>
      </c>
      <c r="S74" s="49">
        <f t="shared" si="15"/>
        <v>-5456.3</v>
      </c>
      <c r="T74" s="49">
        <f t="shared" si="15"/>
        <v>-5193</v>
      </c>
      <c r="U74" s="49">
        <f t="shared" si="15"/>
        <v>-15712.1</v>
      </c>
      <c r="V74" s="36"/>
    </row>
    <row r="75" spans="1:22" s="37" customFormat="1" ht="36.75" customHeight="1">
      <c r="A75" s="40" t="s">
        <v>65</v>
      </c>
      <c r="B75" s="43" t="s">
        <v>66</v>
      </c>
      <c r="C75" s="49">
        <f>C76+C77+C78+C79+C80+C81+C82</f>
        <v>-885710.1</v>
      </c>
      <c r="D75" s="49">
        <f aca="true" t="shared" si="21" ref="D75:D80">H75+L75+Q75+U75</f>
        <v>-888059.11</v>
      </c>
      <c r="E75" s="49">
        <f>E77+E78+E79+E80+E76+E81+E82</f>
        <v>-74110.46</v>
      </c>
      <c r="F75" s="49">
        <f>F77+F78+F79+F80+F76+F81+F82</f>
        <v>-53208.05</v>
      </c>
      <c r="G75" s="49">
        <f>G77+G78+G79+G80+G76+G81+G82</f>
        <v>-60869.3</v>
      </c>
      <c r="H75" s="49">
        <f aca="true" t="shared" si="22" ref="H75:H80">E75+F75+G75</f>
        <v>-188187.81</v>
      </c>
      <c r="I75" s="49">
        <f>I76+I77+I78+I79+I80+I82</f>
        <v>-128792.7</v>
      </c>
      <c r="J75" s="49">
        <f>J77+J78+J79+J80+J76+J81+J82</f>
        <v>-62399.399999999994</v>
      </c>
      <c r="K75" s="49">
        <f>K77+K78+K79+K80+K76+K81+K82</f>
        <v>-121936.29999999999</v>
      </c>
      <c r="L75" s="49">
        <f aca="true" t="shared" si="23" ref="L75:L80">I75+J75+K75</f>
        <v>-313128.39999999997</v>
      </c>
      <c r="M75" s="49">
        <f>M77+M78+M79+M80+M76+M81+M82</f>
        <v>-93506.1</v>
      </c>
      <c r="N75" s="49">
        <f>N77+N78+N79+N80+N76+N81+N82</f>
        <v>-46517.59999999999</v>
      </c>
      <c r="O75" s="49">
        <f>O77+O78+O79+O80+O76+O81+O82</f>
        <v>-84320.70000000001</v>
      </c>
      <c r="P75" s="49"/>
      <c r="Q75" s="49">
        <f aca="true" t="shared" si="24" ref="Q75:Q80">M75+N75+O75</f>
        <v>-224344.40000000002</v>
      </c>
      <c r="R75" s="49">
        <f>R77+R78+R79+R80+R76+R81+R82</f>
        <v>-57550.1</v>
      </c>
      <c r="S75" s="49">
        <f>S77+S78+S79+S80+S76+S81+S82</f>
        <v>-42556.8</v>
      </c>
      <c r="T75" s="49">
        <f>T77+T78+T79+T80+T76+T81+T82</f>
        <v>-62291.6</v>
      </c>
      <c r="U75" s="49">
        <f aca="true" t="shared" si="25" ref="U75:U82">R75+S75+T75</f>
        <v>-162398.5</v>
      </c>
      <c r="V75" s="36"/>
    </row>
    <row r="76" spans="1:22" s="37" customFormat="1" ht="36" customHeight="1">
      <c r="A76" s="35" t="s">
        <v>86</v>
      </c>
      <c r="B76" s="42"/>
      <c r="C76" s="48">
        <v>-183411.7</v>
      </c>
      <c r="D76" s="48">
        <f t="shared" si="21"/>
        <v>-183411.7</v>
      </c>
      <c r="E76" s="48">
        <v>-11867.7</v>
      </c>
      <c r="F76" s="48">
        <v>-12437.7</v>
      </c>
      <c r="G76" s="48">
        <v>-15399.7</v>
      </c>
      <c r="H76" s="49">
        <f t="shared" si="22"/>
        <v>-39705.100000000006</v>
      </c>
      <c r="I76" s="48">
        <v>-17702.6</v>
      </c>
      <c r="J76" s="48">
        <v>-14032</v>
      </c>
      <c r="K76" s="48">
        <v>-14144</v>
      </c>
      <c r="L76" s="49">
        <f t="shared" si="23"/>
        <v>-45878.6</v>
      </c>
      <c r="M76" s="48">
        <v>-18098</v>
      </c>
      <c r="N76" s="48">
        <v>-13149.2</v>
      </c>
      <c r="O76" s="48">
        <v>-6500.8</v>
      </c>
      <c r="P76" s="48"/>
      <c r="Q76" s="49">
        <f t="shared" si="24"/>
        <v>-37748</v>
      </c>
      <c r="R76" s="48">
        <v>-17557</v>
      </c>
      <c r="S76" s="48">
        <v>-13749</v>
      </c>
      <c r="T76" s="48">
        <v>-28774</v>
      </c>
      <c r="U76" s="49">
        <f t="shared" si="25"/>
        <v>-60080</v>
      </c>
      <c r="V76" s="36"/>
    </row>
    <row r="77" spans="1:22" s="37" customFormat="1" ht="38.25" customHeight="1">
      <c r="A77" s="35" t="s">
        <v>86</v>
      </c>
      <c r="B77" s="43"/>
      <c r="C77" s="49">
        <v>-311314.1</v>
      </c>
      <c r="D77" s="49">
        <f t="shared" si="21"/>
        <v>-311314.1</v>
      </c>
      <c r="E77" s="48">
        <v>-24714</v>
      </c>
      <c r="F77" s="48">
        <v>-12357</v>
      </c>
      <c r="G77" s="48">
        <v>-12356</v>
      </c>
      <c r="H77" s="49">
        <f>E77+F77+G77</f>
        <v>-49427</v>
      </c>
      <c r="I77" s="48">
        <v>-38000</v>
      </c>
      <c r="J77" s="48">
        <v>-13000</v>
      </c>
      <c r="K77" s="48">
        <v>-83000</v>
      </c>
      <c r="L77" s="49">
        <f>I77+J77+K77</f>
        <v>-134000</v>
      </c>
      <c r="M77" s="48">
        <v>-52717</v>
      </c>
      <c r="N77" s="48">
        <v>-13069</v>
      </c>
      <c r="O77" s="48">
        <v>-23104.1</v>
      </c>
      <c r="P77" s="48"/>
      <c r="Q77" s="49">
        <f>M77+N77+O77</f>
        <v>-88890.1</v>
      </c>
      <c r="R77" s="48">
        <v>-12999</v>
      </c>
      <c r="S77" s="48">
        <v>-12999</v>
      </c>
      <c r="T77" s="48">
        <v>-12999</v>
      </c>
      <c r="U77" s="49">
        <f>R77+S77+T77</f>
        <v>-38997</v>
      </c>
      <c r="V77" s="36"/>
    </row>
    <row r="78" spans="1:22" s="37" customFormat="1" ht="37.5" customHeight="1">
      <c r="A78" s="35" t="s">
        <v>87</v>
      </c>
      <c r="B78" s="43"/>
      <c r="C78" s="49">
        <v>-78240.3</v>
      </c>
      <c r="D78" s="49">
        <f t="shared" si="21"/>
        <v>-77539.29999999999</v>
      </c>
      <c r="E78" s="49">
        <v>-2637.2</v>
      </c>
      <c r="F78" s="49">
        <v>-2738.7</v>
      </c>
      <c r="G78" s="49">
        <v>-6896.5</v>
      </c>
      <c r="H78" s="49">
        <f t="shared" si="22"/>
        <v>-12272.4</v>
      </c>
      <c r="I78" s="49">
        <v>-8190.9</v>
      </c>
      <c r="J78" s="49">
        <v>-5106.3</v>
      </c>
      <c r="K78" s="49">
        <v>-3557.4</v>
      </c>
      <c r="L78" s="49">
        <f t="shared" si="23"/>
        <v>-16854.600000000002</v>
      </c>
      <c r="M78" s="49">
        <v>-3579.1</v>
      </c>
      <c r="N78" s="49">
        <v>-5939.6</v>
      </c>
      <c r="O78" s="49">
        <v>-27659.7</v>
      </c>
      <c r="P78" s="49"/>
      <c r="Q78" s="49">
        <f t="shared" si="24"/>
        <v>-37178.4</v>
      </c>
      <c r="R78" s="49">
        <v>-3877.8</v>
      </c>
      <c r="S78" s="49">
        <v>-2892.9</v>
      </c>
      <c r="T78" s="49">
        <v>-4463.2</v>
      </c>
      <c r="U78" s="49">
        <f t="shared" si="25"/>
        <v>-11233.900000000001</v>
      </c>
      <c r="V78" s="36"/>
    </row>
    <row r="79" spans="1:22" s="37" customFormat="1" ht="35.25" customHeight="1">
      <c r="A79" s="35" t="s">
        <v>88</v>
      </c>
      <c r="B79" s="43"/>
      <c r="C79" s="49">
        <v>-244012.1</v>
      </c>
      <c r="D79" s="49">
        <f t="shared" si="21"/>
        <v>-244762.11</v>
      </c>
      <c r="E79" s="49">
        <v>-27479.06</v>
      </c>
      <c r="F79" s="49">
        <v>-21449.65</v>
      </c>
      <c r="G79" s="49">
        <v>-20121.6</v>
      </c>
      <c r="H79" s="52">
        <f t="shared" si="22"/>
        <v>-69050.31</v>
      </c>
      <c r="I79" s="49">
        <v>-55461.7</v>
      </c>
      <c r="J79" s="49">
        <v>-27966.1</v>
      </c>
      <c r="K79" s="49">
        <v>-15944.9</v>
      </c>
      <c r="L79" s="49">
        <f>I79+J79+K79</f>
        <v>-99372.69999999998</v>
      </c>
      <c r="M79" s="49">
        <v>-13142.2</v>
      </c>
      <c r="N79" s="49">
        <v>-8316.8</v>
      </c>
      <c r="O79" s="49">
        <v>-18845</v>
      </c>
      <c r="P79" s="49"/>
      <c r="Q79" s="49">
        <f t="shared" si="24"/>
        <v>-40304</v>
      </c>
      <c r="R79" s="49">
        <v>-17969.9</v>
      </c>
      <c r="S79" s="49">
        <v>-7367.9</v>
      </c>
      <c r="T79" s="49">
        <v>-10697.3</v>
      </c>
      <c r="U79" s="49">
        <f t="shared" si="25"/>
        <v>-36035.100000000006</v>
      </c>
      <c r="V79" s="36"/>
    </row>
    <row r="80" spans="1:22" s="37" customFormat="1" ht="35.25" customHeight="1">
      <c r="A80" s="35" t="s">
        <v>89</v>
      </c>
      <c r="B80" s="43"/>
      <c r="C80" s="49">
        <v>-68455.6</v>
      </c>
      <c r="D80" s="49">
        <f t="shared" si="21"/>
        <v>-70755.6</v>
      </c>
      <c r="E80" s="49">
        <v>-7412.5</v>
      </c>
      <c r="F80" s="49">
        <v>-4041</v>
      </c>
      <c r="G80" s="49">
        <v>-6003.5</v>
      </c>
      <c r="H80" s="49">
        <f t="shared" si="22"/>
        <v>-17457</v>
      </c>
      <c r="I80" s="49">
        <v>-9437.5</v>
      </c>
      <c r="J80" s="49">
        <v>-2295</v>
      </c>
      <c r="K80" s="49">
        <v>-5289.7</v>
      </c>
      <c r="L80" s="49">
        <f t="shared" si="23"/>
        <v>-17022.2</v>
      </c>
      <c r="M80" s="49">
        <v>-5969.8</v>
      </c>
      <c r="N80" s="49">
        <v>-6043</v>
      </c>
      <c r="O80" s="49">
        <v>-8211.1</v>
      </c>
      <c r="P80" s="49"/>
      <c r="Q80" s="49">
        <f t="shared" si="24"/>
        <v>-20223.9</v>
      </c>
      <c r="R80" s="49">
        <v>-5146.4</v>
      </c>
      <c r="S80" s="49">
        <v>-5548</v>
      </c>
      <c r="T80" s="49">
        <v>-5358.1</v>
      </c>
      <c r="U80" s="49">
        <f t="shared" si="25"/>
        <v>-16052.5</v>
      </c>
      <c r="V80" s="36"/>
    </row>
    <row r="81" spans="1:22" s="37" customFormat="1" ht="28.5" customHeight="1">
      <c r="A81" s="35" t="s">
        <v>107</v>
      </c>
      <c r="B81" s="43"/>
      <c r="C81" s="49">
        <v>-276</v>
      </c>
      <c r="D81" s="49">
        <f>H81+L81+Q81+U81</f>
        <v>-276</v>
      </c>
      <c r="E81" s="49">
        <v>0</v>
      </c>
      <c r="F81" s="49">
        <v>-184</v>
      </c>
      <c r="G81" s="49">
        <v>-92</v>
      </c>
      <c r="H81" s="49">
        <f>E81+F81+G81</f>
        <v>-276</v>
      </c>
      <c r="I81" s="55">
        <v>0</v>
      </c>
      <c r="J81" s="49">
        <v>0</v>
      </c>
      <c r="K81" s="49">
        <v>0</v>
      </c>
      <c r="L81" s="49">
        <f>I82+J81+K81</f>
        <v>0</v>
      </c>
      <c r="M81" s="49">
        <v>0</v>
      </c>
      <c r="N81" s="49">
        <v>0</v>
      </c>
      <c r="O81" s="49">
        <v>0</v>
      </c>
      <c r="P81" s="49"/>
      <c r="Q81" s="49">
        <f>M81+N81+O81</f>
        <v>0</v>
      </c>
      <c r="R81" s="49">
        <v>0</v>
      </c>
      <c r="S81" s="49">
        <v>0</v>
      </c>
      <c r="T81" s="49">
        <v>0</v>
      </c>
      <c r="U81" s="49">
        <f t="shared" si="25"/>
        <v>0</v>
      </c>
      <c r="V81" s="36"/>
    </row>
    <row r="82" spans="1:22" s="37" customFormat="1" ht="37.5" customHeight="1">
      <c r="A82" s="35" t="s">
        <v>86</v>
      </c>
      <c r="B82" s="43"/>
      <c r="C82" s="49">
        <v>-0.3</v>
      </c>
      <c r="D82" s="49">
        <f>H82+L82+Q82+U82</f>
        <v>-0.3</v>
      </c>
      <c r="E82" s="49">
        <v>0</v>
      </c>
      <c r="F82" s="49">
        <v>0</v>
      </c>
      <c r="G82" s="49">
        <v>0</v>
      </c>
      <c r="H82" s="49">
        <f>E82+F82+G82</f>
        <v>0</v>
      </c>
      <c r="I82" s="49">
        <v>0</v>
      </c>
      <c r="J82" s="49">
        <v>0</v>
      </c>
      <c r="K82" s="49">
        <v>-0.3</v>
      </c>
      <c r="L82" s="49">
        <f>I83+J82+K82</f>
        <v>-0.3</v>
      </c>
      <c r="M82" s="49">
        <v>0</v>
      </c>
      <c r="N82" s="49">
        <v>0</v>
      </c>
      <c r="O82" s="49">
        <v>0</v>
      </c>
      <c r="P82" s="49"/>
      <c r="Q82" s="49">
        <f>M82+N82+O82</f>
        <v>0</v>
      </c>
      <c r="R82" s="49">
        <v>0</v>
      </c>
      <c r="S82" s="49">
        <v>0</v>
      </c>
      <c r="T82" s="49">
        <v>0</v>
      </c>
      <c r="U82" s="49">
        <f t="shared" si="25"/>
        <v>0</v>
      </c>
      <c r="V82" s="36"/>
    </row>
    <row r="83" spans="1:22" s="37" customFormat="1" ht="14.25" customHeight="1">
      <c r="A83" s="44" t="s">
        <v>53</v>
      </c>
      <c r="B83" s="43"/>
      <c r="C83" s="48"/>
      <c r="D83" s="48"/>
      <c r="E83" s="48"/>
      <c r="F83" s="48"/>
      <c r="G83" s="48"/>
      <c r="H83" s="49"/>
      <c r="I83" s="48"/>
      <c r="J83" s="48"/>
      <c r="K83" s="48"/>
      <c r="L83" s="49"/>
      <c r="M83" s="48"/>
      <c r="N83" s="48"/>
      <c r="O83" s="48"/>
      <c r="P83" s="48"/>
      <c r="Q83" s="49"/>
      <c r="R83" s="48"/>
      <c r="S83" s="48"/>
      <c r="T83" s="48"/>
      <c r="U83" s="49"/>
      <c r="V83" s="36"/>
    </row>
    <row r="84" spans="1:22" s="37" customFormat="1" ht="35.25" customHeight="1">
      <c r="A84" s="35" t="s">
        <v>99</v>
      </c>
      <c r="B84" s="42" t="s">
        <v>67</v>
      </c>
      <c r="C84" s="48"/>
      <c r="D84" s="48"/>
      <c r="E84" s="48">
        <v>0</v>
      </c>
      <c r="F84" s="48">
        <v>0</v>
      </c>
      <c r="G84" s="48">
        <v>0</v>
      </c>
      <c r="H84" s="49">
        <f aca="true" t="shared" si="26" ref="H84:H91">E84+F84+G84</f>
        <v>0</v>
      </c>
      <c r="I84" s="48">
        <v>0</v>
      </c>
      <c r="J84" s="48">
        <v>0</v>
      </c>
      <c r="K84" s="48">
        <v>0</v>
      </c>
      <c r="L84" s="49">
        <f aca="true" t="shared" si="27" ref="L84:L91">I84+J84+K84</f>
        <v>0</v>
      </c>
      <c r="M84" s="48">
        <v>0</v>
      </c>
      <c r="N84" s="48">
        <v>0</v>
      </c>
      <c r="O84" s="48">
        <v>0</v>
      </c>
      <c r="P84" s="48"/>
      <c r="Q84" s="49">
        <f aca="true" t="shared" si="28" ref="Q84:Q90">M84+N84+O84</f>
        <v>0</v>
      </c>
      <c r="R84" s="48"/>
      <c r="S84" s="48">
        <v>0</v>
      </c>
      <c r="T84" s="48"/>
      <c r="U84" s="49">
        <f aca="true" t="shared" si="29" ref="U84:U91">R84+S84+T84</f>
        <v>0</v>
      </c>
      <c r="V84" s="36"/>
    </row>
    <row r="85" spans="1:22" s="37" customFormat="1" ht="46.5" customHeight="1">
      <c r="A85" s="35" t="s">
        <v>100</v>
      </c>
      <c r="B85" s="42" t="s">
        <v>68</v>
      </c>
      <c r="C85" s="48"/>
      <c r="D85" s="48"/>
      <c r="E85" s="51"/>
      <c r="F85" s="51"/>
      <c r="G85" s="51"/>
      <c r="H85" s="49">
        <f t="shared" si="26"/>
        <v>0</v>
      </c>
      <c r="I85" s="48"/>
      <c r="J85" s="49"/>
      <c r="K85" s="48"/>
      <c r="L85" s="49">
        <f t="shared" si="27"/>
        <v>0</v>
      </c>
      <c r="M85" s="48"/>
      <c r="N85" s="48"/>
      <c r="O85" s="48"/>
      <c r="P85" s="48">
        <f>H85+L85+M85+N85+O85</f>
        <v>0</v>
      </c>
      <c r="Q85" s="49">
        <f t="shared" si="28"/>
        <v>0</v>
      </c>
      <c r="R85" s="48"/>
      <c r="S85" s="48"/>
      <c r="T85" s="48"/>
      <c r="U85" s="49">
        <f t="shared" si="29"/>
        <v>0</v>
      </c>
      <c r="V85" s="36"/>
    </row>
    <row r="86" spans="1:22" s="37" customFormat="1" ht="13.5" customHeight="1">
      <c r="A86" s="45" t="s">
        <v>77</v>
      </c>
      <c r="B86" s="42" t="s">
        <v>69</v>
      </c>
      <c r="C86" s="53">
        <v>1200</v>
      </c>
      <c r="D86" s="48">
        <f aca="true" t="shared" si="30" ref="D86:D92">H86+L86+Q86+U86</f>
        <v>1200</v>
      </c>
      <c r="E86" s="48"/>
      <c r="F86" s="53"/>
      <c r="G86" s="53">
        <v>450</v>
      </c>
      <c r="H86" s="49">
        <f t="shared" si="26"/>
        <v>450</v>
      </c>
      <c r="I86" s="53">
        <v>750</v>
      </c>
      <c r="J86" s="53">
        <v>0</v>
      </c>
      <c r="K86" s="53"/>
      <c r="L86" s="49">
        <f t="shared" si="27"/>
        <v>750</v>
      </c>
      <c r="M86" s="53">
        <v>0</v>
      </c>
      <c r="N86" s="53"/>
      <c r="O86" s="53">
        <v>0</v>
      </c>
      <c r="P86" s="48"/>
      <c r="Q86" s="49">
        <f t="shared" si="28"/>
        <v>0</v>
      </c>
      <c r="R86" s="48">
        <v>0</v>
      </c>
      <c r="S86" s="48">
        <v>0</v>
      </c>
      <c r="T86" s="48"/>
      <c r="U86" s="49">
        <f t="shared" si="29"/>
        <v>0</v>
      </c>
      <c r="V86" s="36"/>
    </row>
    <row r="87" spans="1:22" s="37" customFormat="1" ht="54" customHeight="1">
      <c r="A87" s="40" t="s">
        <v>101</v>
      </c>
      <c r="B87" s="43" t="s">
        <v>70</v>
      </c>
      <c r="C87" s="49">
        <f>C88+C89+C90+C91+C92</f>
        <v>895556.1</v>
      </c>
      <c r="D87" s="49">
        <f t="shared" si="30"/>
        <v>897905.0800000001</v>
      </c>
      <c r="E87" s="49">
        <f>E88+E89+E90+E91+E92</f>
        <v>31765.72</v>
      </c>
      <c r="F87" s="49">
        <f>F88+F89+F90+F91+F92</f>
        <v>58872.33</v>
      </c>
      <c r="G87" s="49">
        <f>G88+G89+G90+G91+G92</f>
        <v>66410.7</v>
      </c>
      <c r="H87" s="49">
        <f t="shared" si="26"/>
        <v>157048.75</v>
      </c>
      <c r="I87" s="49">
        <f>I88+I89+I90+I91+I92</f>
        <v>67131.5</v>
      </c>
      <c r="J87" s="49">
        <f>J88+J89+J90+J91+J92</f>
        <v>74318.73000000001</v>
      </c>
      <c r="K87" s="49">
        <f>K88+K89+K90+K91+K92</f>
        <v>140442.8</v>
      </c>
      <c r="L87" s="49">
        <f t="shared" si="27"/>
        <v>281893.03</v>
      </c>
      <c r="M87" s="49">
        <f>M88+M89+M90+M91+M92</f>
        <v>58335.2</v>
      </c>
      <c r="N87" s="49">
        <f>N88+N89+N90+N91+N92</f>
        <v>70462.6</v>
      </c>
      <c r="O87" s="49">
        <f>O88+O89+O90+O91+O92</f>
        <v>136095.8</v>
      </c>
      <c r="P87" s="49"/>
      <c r="Q87" s="49">
        <f t="shared" si="28"/>
        <v>264893.6</v>
      </c>
      <c r="R87" s="49">
        <f>R88+R89+R90+R91+R92</f>
        <v>65391.8</v>
      </c>
      <c r="S87" s="49">
        <f>S88+S89+S90+S91+S92</f>
        <v>58647.7</v>
      </c>
      <c r="T87" s="49">
        <f>T88+T89+T90+T91+T92</f>
        <v>70030.20000000001</v>
      </c>
      <c r="U87" s="49">
        <f t="shared" si="29"/>
        <v>194069.7</v>
      </c>
      <c r="V87" s="36"/>
    </row>
    <row r="88" spans="1:22" s="37" customFormat="1" ht="39" customHeight="1">
      <c r="A88" s="35" t="s">
        <v>86</v>
      </c>
      <c r="B88" s="43"/>
      <c r="C88" s="49">
        <v>168384.6</v>
      </c>
      <c r="D88" s="49">
        <f t="shared" si="30"/>
        <v>168384.6</v>
      </c>
      <c r="E88" s="49">
        <v>2088.1</v>
      </c>
      <c r="F88" s="49">
        <v>4159.8</v>
      </c>
      <c r="G88" s="49">
        <v>3340.1</v>
      </c>
      <c r="H88" s="49">
        <f t="shared" si="26"/>
        <v>9588</v>
      </c>
      <c r="I88" s="49">
        <v>2507</v>
      </c>
      <c r="J88" s="49">
        <v>19795.3</v>
      </c>
      <c r="K88" s="49">
        <v>73128.9</v>
      </c>
      <c r="L88" s="49">
        <f>I88+J88+K88</f>
        <v>95431.2</v>
      </c>
      <c r="M88" s="49">
        <v>3125</v>
      </c>
      <c r="N88" s="49">
        <v>27884.8</v>
      </c>
      <c r="O88" s="49">
        <v>15993.4</v>
      </c>
      <c r="P88" s="49"/>
      <c r="Q88" s="49">
        <f t="shared" si="28"/>
        <v>47003.2</v>
      </c>
      <c r="R88" s="49">
        <v>11022.8</v>
      </c>
      <c r="S88" s="49">
        <v>2679</v>
      </c>
      <c r="T88" s="49">
        <v>2660.4</v>
      </c>
      <c r="U88" s="49">
        <f t="shared" si="29"/>
        <v>16362.199999999999</v>
      </c>
      <c r="V88" s="36"/>
    </row>
    <row r="89" spans="1:22" s="37" customFormat="1" ht="36.75" customHeight="1">
      <c r="A89" s="35" t="s">
        <v>87</v>
      </c>
      <c r="B89" s="43"/>
      <c r="C89" s="49">
        <v>148989.8</v>
      </c>
      <c r="D89" s="49">
        <f t="shared" si="30"/>
        <v>148218.8</v>
      </c>
      <c r="E89" s="49">
        <v>1998.6</v>
      </c>
      <c r="F89" s="49">
        <v>6536.7</v>
      </c>
      <c r="G89" s="49">
        <v>9701.9</v>
      </c>
      <c r="H89" s="49">
        <f t="shared" si="26"/>
        <v>18237.199999999997</v>
      </c>
      <c r="I89" s="49">
        <v>7880.5</v>
      </c>
      <c r="J89" s="49">
        <v>7819.3</v>
      </c>
      <c r="K89" s="49">
        <v>5858</v>
      </c>
      <c r="L89" s="49">
        <f t="shared" si="27"/>
        <v>21557.8</v>
      </c>
      <c r="M89" s="49">
        <v>8585.1</v>
      </c>
      <c r="N89" s="49">
        <v>7129.2</v>
      </c>
      <c r="O89" s="49">
        <v>69039.5</v>
      </c>
      <c r="P89" s="49"/>
      <c r="Q89" s="49">
        <f t="shared" si="28"/>
        <v>84753.8</v>
      </c>
      <c r="R89" s="49">
        <v>7481</v>
      </c>
      <c r="S89" s="49">
        <v>8708</v>
      </c>
      <c r="T89" s="49">
        <v>7481</v>
      </c>
      <c r="U89" s="49">
        <f t="shared" si="29"/>
        <v>23670</v>
      </c>
      <c r="V89" s="36"/>
    </row>
    <row r="90" spans="1:22" s="37" customFormat="1" ht="39" customHeight="1">
      <c r="A90" s="35" t="s">
        <v>88</v>
      </c>
      <c r="B90" s="43"/>
      <c r="C90" s="49">
        <v>480321.1</v>
      </c>
      <c r="D90" s="49">
        <f>H90+L90+Q90+U90</f>
        <v>481071.07999999996</v>
      </c>
      <c r="E90" s="49">
        <v>19675.22</v>
      </c>
      <c r="F90" s="49">
        <v>41531.93</v>
      </c>
      <c r="G90" s="49">
        <v>44473.5</v>
      </c>
      <c r="H90" s="49">
        <f t="shared" si="26"/>
        <v>105680.65</v>
      </c>
      <c r="I90" s="49">
        <v>43565</v>
      </c>
      <c r="J90" s="49">
        <v>43171.53</v>
      </c>
      <c r="K90" s="49">
        <v>52392.4</v>
      </c>
      <c r="L90" s="49">
        <f t="shared" si="27"/>
        <v>139128.93</v>
      </c>
      <c r="M90" s="49">
        <v>39636.1</v>
      </c>
      <c r="N90" s="49">
        <v>27786.8</v>
      </c>
      <c r="O90" s="49">
        <v>38000</v>
      </c>
      <c r="P90" s="49"/>
      <c r="Q90" s="49">
        <f t="shared" si="28"/>
        <v>105422.9</v>
      </c>
      <c r="R90" s="49">
        <v>39500</v>
      </c>
      <c r="S90" s="49">
        <v>39500</v>
      </c>
      <c r="T90" s="49">
        <v>51838.6</v>
      </c>
      <c r="U90" s="49">
        <f t="shared" si="29"/>
        <v>130838.6</v>
      </c>
      <c r="V90" s="36"/>
    </row>
    <row r="91" spans="1:22" s="37" customFormat="1" ht="38.25" customHeight="1">
      <c r="A91" s="35" t="s">
        <v>89</v>
      </c>
      <c r="B91" s="43"/>
      <c r="C91" s="49">
        <v>96691.6</v>
      </c>
      <c r="D91" s="49">
        <f>H91+L91+Q91+U91</f>
        <v>99061.6</v>
      </c>
      <c r="E91" s="49">
        <v>7972.7</v>
      </c>
      <c r="F91" s="49">
        <v>6552.9</v>
      </c>
      <c r="G91" s="49">
        <v>8799.9</v>
      </c>
      <c r="H91" s="49">
        <f t="shared" si="26"/>
        <v>23325.5</v>
      </c>
      <c r="I91" s="49">
        <v>13077.5</v>
      </c>
      <c r="J91" s="49">
        <v>3413.3</v>
      </c>
      <c r="K91" s="49">
        <v>8921.3</v>
      </c>
      <c r="L91" s="49">
        <f t="shared" si="27"/>
        <v>25412.1</v>
      </c>
      <c r="M91" s="49">
        <v>6904.4</v>
      </c>
      <c r="N91" s="49">
        <v>7546.7</v>
      </c>
      <c r="O91" s="49">
        <v>13014.4</v>
      </c>
      <c r="P91" s="49"/>
      <c r="Q91" s="49">
        <f>M91+N91+O91</f>
        <v>27465.5</v>
      </c>
      <c r="R91" s="49">
        <v>7304.4</v>
      </c>
      <c r="S91" s="49">
        <v>7669</v>
      </c>
      <c r="T91" s="49">
        <v>7885.1</v>
      </c>
      <c r="U91" s="49">
        <f t="shared" si="29"/>
        <v>22858.5</v>
      </c>
      <c r="V91" s="36"/>
    </row>
    <row r="92" spans="1:22" s="37" customFormat="1" ht="30" customHeight="1">
      <c r="A92" s="35" t="s">
        <v>107</v>
      </c>
      <c r="B92" s="43"/>
      <c r="C92" s="49">
        <v>1169</v>
      </c>
      <c r="D92" s="49">
        <f t="shared" si="30"/>
        <v>1169</v>
      </c>
      <c r="E92" s="49">
        <v>31.1</v>
      </c>
      <c r="F92" s="49">
        <v>91</v>
      </c>
      <c r="G92" s="49">
        <v>95.3</v>
      </c>
      <c r="H92" s="49">
        <f>E92+F92+G92</f>
        <v>217.39999999999998</v>
      </c>
      <c r="I92" s="49">
        <v>101.5</v>
      </c>
      <c r="J92" s="49">
        <v>119.3</v>
      </c>
      <c r="K92" s="49">
        <v>142.2</v>
      </c>
      <c r="L92" s="49">
        <f>I92+J92+K92</f>
        <v>363</v>
      </c>
      <c r="M92" s="49">
        <v>84.6</v>
      </c>
      <c r="N92" s="49">
        <v>115.1</v>
      </c>
      <c r="O92" s="49">
        <v>48.5</v>
      </c>
      <c r="P92" s="49"/>
      <c r="Q92" s="49">
        <f>M92+N92+O92</f>
        <v>248.2</v>
      </c>
      <c r="R92" s="49">
        <v>83.6</v>
      </c>
      <c r="S92" s="49">
        <v>91.7</v>
      </c>
      <c r="T92" s="49">
        <v>165.1</v>
      </c>
      <c r="U92" s="49">
        <f>R92+S92+T92</f>
        <v>340.4</v>
      </c>
      <c r="V92" s="36"/>
    </row>
    <row r="93" spans="1:22" s="37" customFormat="1" ht="14.25" customHeight="1">
      <c r="A93" s="44" t="s">
        <v>53</v>
      </c>
      <c r="B93" s="43"/>
      <c r="C93" s="48"/>
      <c r="D93" s="48"/>
      <c r="E93" s="51"/>
      <c r="F93" s="51"/>
      <c r="G93" s="51"/>
      <c r="H93" s="49"/>
      <c r="I93" s="48"/>
      <c r="J93" s="48"/>
      <c r="K93" s="48"/>
      <c r="L93" s="49"/>
      <c r="M93" s="48"/>
      <c r="N93" s="48"/>
      <c r="O93" s="48"/>
      <c r="P93" s="48"/>
      <c r="Q93" s="49"/>
      <c r="R93" s="48"/>
      <c r="S93" s="48"/>
      <c r="T93" s="48"/>
      <c r="U93" s="49"/>
      <c r="V93" s="36"/>
    </row>
    <row r="94" spans="1:22" s="37" customFormat="1" ht="37.5" customHeight="1">
      <c r="A94" s="44" t="s">
        <v>102</v>
      </c>
      <c r="B94" s="42" t="s">
        <v>71</v>
      </c>
      <c r="C94" s="48"/>
      <c r="D94" s="48">
        <f>H94+L94+Q94+U94</f>
        <v>0</v>
      </c>
      <c r="E94" s="51"/>
      <c r="F94" s="51"/>
      <c r="G94" s="51"/>
      <c r="H94" s="49">
        <f>E94+F94+G94</f>
        <v>0</v>
      </c>
      <c r="I94" s="48"/>
      <c r="J94" s="48"/>
      <c r="K94" s="48"/>
      <c r="L94" s="49">
        <f>I94+J94+K94</f>
        <v>0</v>
      </c>
      <c r="M94" s="48"/>
      <c r="N94" s="48"/>
      <c r="O94" s="48"/>
      <c r="P94" s="48"/>
      <c r="Q94" s="49">
        <f>M94+N94+O94</f>
        <v>0</v>
      </c>
      <c r="R94" s="48"/>
      <c r="S94" s="48"/>
      <c r="T94" s="48"/>
      <c r="U94" s="49">
        <f>R94+S94+T94</f>
        <v>0</v>
      </c>
      <c r="V94" s="36"/>
    </row>
    <row r="95" spans="1:22" s="37" customFormat="1" ht="26.25" customHeight="1">
      <c r="A95" s="35" t="s">
        <v>75</v>
      </c>
      <c r="B95" s="42" t="s">
        <v>72</v>
      </c>
      <c r="C95" s="48"/>
      <c r="D95" s="48">
        <f>H95+L95+Q95+U95</f>
        <v>0</v>
      </c>
      <c r="E95" s="48"/>
      <c r="F95" s="48"/>
      <c r="G95" s="48"/>
      <c r="H95" s="49">
        <f>E95+F95+G95</f>
        <v>0</v>
      </c>
      <c r="I95" s="48"/>
      <c r="J95" s="48"/>
      <c r="K95" s="48"/>
      <c r="L95" s="49">
        <f>I95+J95+K95</f>
        <v>0</v>
      </c>
      <c r="M95" s="48"/>
      <c r="N95" s="48"/>
      <c r="O95" s="48"/>
      <c r="P95" s="48">
        <f>H95+L95+M95+N95+O95</f>
        <v>0</v>
      </c>
      <c r="Q95" s="49">
        <f>M95+N95+O95</f>
        <v>0</v>
      </c>
      <c r="R95" s="48"/>
      <c r="S95" s="48"/>
      <c r="T95" s="48"/>
      <c r="U95" s="49">
        <f>R95+S95+T95</f>
        <v>0</v>
      </c>
      <c r="V95" s="36"/>
    </row>
    <row r="96" spans="1:22" s="37" customFormat="1" ht="69.75" customHeight="1">
      <c r="A96" s="46" t="s">
        <v>103</v>
      </c>
      <c r="B96" s="43" t="s">
        <v>73</v>
      </c>
      <c r="C96" s="49">
        <f>C68+(C75+C87)</f>
        <v>-1.1641532182693481E-10</v>
      </c>
      <c r="D96" s="49">
        <f>D68+(D75+D87)</f>
        <v>-0.03999999980442226</v>
      </c>
      <c r="E96" s="49">
        <f aca="true" t="shared" si="31" ref="E96:O96">E68+E75+E87</f>
        <v>0</v>
      </c>
      <c r="F96" s="49">
        <f t="shared" si="31"/>
        <v>0</v>
      </c>
      <c r="G96" s="49">
        <f t="shared" si="31"/>
        <v>0</v>
      </c>
      <c r="H96" s="49">
        <f>E96+F96+G96</f>
        <v>0</v>
      </c>
      <c r="I96" s="49">
        <f>I68+(I75+I87)</f>
        <v>-0.04000000000814907</v>
      </c>
      <c r="J96" s="49">
        <f t="shared" si="31"/>
        <v>0</v>
      </c>
      <c r="K96" s="49">
        <f t="shared" si="31"/>
        <v>0.01999999998952262</v>
      </c>
      <c r="L96" s="49">
        <f>I96++J96+K96</f>
        <v>-0.02000000001862645</v>
      </c>
      <c r="M96" s="49">
        <f>M68+M75+M87</f>
        <v>-0.020000000004074536</v>
      </c>
      <c r="N96" s="49">
        <f t="shared" si="31"/>
        <v>0</v>
      </c>
      <c r="O96" s="49">
        <f t="shared" si="31"/>
        <v>0</v>
      </c>
      <c r="P96" s="49">
        <f>P68+P75-P87</f>
        <v>725660.61</v>
      </c>
      <c r="Q96" s="49">
        <f>M96+N96+O96</f>
        <v>-0.020000000004074536</v>
      </c>
      <c r="R96" s="49">
        <f>R68+R75+R87</f>
        <v>0</v>
      </c>
      <c r="S96" s="49">
        <f>S68+S75+S87</f>
        <v>0</v>
      </c>
      <c r="T96" s="49">
        <f>T68+T75+T87</f>
        <v>0</v>
      </c>
      <c r="U96" s="49">
        <f>R96+S96+T96</f>
        <v>0</v>
      </c>
      <c r="V96" s="36"/>
    </row>
    <row r="97" spans="1:22" s="37" customFormat="1" ht="70.5" customHeight="1">
      <c r="A97" s="41" t="s">
        <v>104</v>
      </c>
      <c r="B97" s="43" t="s">
        <v>74</v>
      </c>
      <c r="C97" s="53">
        <v>9846</v>
      </c>
      <c r="D97" s="48">
        <v>37441.4</v>
      </c>
      <c r="E97" s="48">
        <v>37441.4</v>
      </c>
      <c r="F97" s="48">
        <f>E98</f>
        <v>79786.14</v>
      </c>
      <c r="G97" s="48">
        <f>F98</f>
        <v>74121.86</v>
      </c>
      <c r="H97" s="49">
        <f>E97</f>
        <v>37441.4</v>
      </c>
      <c r="I97" s="48">
        <f>H98</f>
        <v>69030.46</v>
      </c>
      <c r="J97" s="48">
        <f>I98</f>
        <v>131441.62</v>
      </c>
      <c r="K97" s="48">
        <f>J98</f>
        <v>119522.29</v>
      </c>
      <c r="L97" s="49">
        <f>I97</f>
        <v>69030.46</v>
      </c>
      <c r="M97" s="48">
        <f>L98</f>
        <v>101015.80999999998</v>
      </c>
      <c r="N97" s="48">
        <f>M98</f>
        <v>136186.69</v>
      </c>
      <c r="O97" s="48">
        <f>N98</f>
        <v>112241.68999999999</v>
      </c>
      <c r="P97" s="48"/>
      <c r="Q97" s="49">
        <f>M97</f>
        <v>101015.80999999998</v>
      </c>
      <c r="R97" s="48">
        <f>Q98</f>
        <v>60466.59000000001</v>
      </c>
      <c r="S97" s="48">
        <f>R98</f>
        <v>52624.890000000014</v>
      </c>
      <c r="T97" s="48">
        <f>S98</f>
        <v>36533.99000000002</v>
      </c>
      <c r="U97" s="49">
        <f>R97</f>
        <v>60466.59000000001</v>
      </c>
      <c r="V97" s="36"/>
    </row>
    <row r="98" spans="1:22" s="37" customFormat="1" ht="69.75" customHeight="1">
      <c r="A98" s="41" t="s">
        <v>105</v>
      </c>
      <c r="B98" s="43" t="s">
        <v>76</v>
      </c>
      <c r="C98" s="53">
        <f>C21-C36+(-C75)-C87+C97+C69</f>
        <v>-1.1641532182693481E-10</v>
      </c>
      <c r="D98" s="48">
        <f>D21-D36+(-D75)-D87+D97+D69</f>
        <v>27595.39000000011</v>
      </c>
      <c r="E98" s="48">
        <f>E21-E36+(-E75)-E87+E97+E69</f>
        <v>79786.14</v>
      </c>
      <c r="F98" s="48">
        <f>F21-F36+(-F75)-F87+F97+F69</f>
        <v>74121.86</v>
      </c>
      <c r="G98" s="48">
        <f>G21-G36+(-G75)-G87+G97+G69+G86</f>
        <v>69030.46</v>
      </c>
      <c r="H98" s="49">
        <f>G98</f>
        <v>69030.46</v>
      </c>
      <c r="I98" s="48">
        <f>I21-I36+(-I75)-I87+I97+I69+I86</f>
        <v>131441.62</v>
      </c>
      <c r="J98" s="48">
        <f>J21-J36+(-J75)-J87+J97+J69+J86</f>
        <v>119522.29</v>
      </c>
      <c r="K98" s="48">
        <f>K21-K36+(-K75)-K87+K97+K69</f>
        <v>101015.80999999998</v>
      </c>
      <c r="L98" s="49">
        <f>K98</f>
        <v>101015.80999999998</v>
      </c>
      <c r="M98" s="48">
        <f>M21-M36+(-M75)-M87+M97+M69+M86</f>
        <v>136186.69</v>
      </c>
      <c r="N98" s="48">
        <f>N21-N36+(-N75)-N87+N97+N69</f>
        <v>112241.68999999999</v>
      </c>
      <c r="O98" s="48">
        <f>O21-O36+(-O75)-O87+O97+O69+O86</f>
        <v>60466.59000000001</v>
      </c>
      <c r="P98" s="48"/>
      <c r="Q98" s="49">
        <f>O98</f>
        <v>60466.59000000001</v>
      </c>
      <c r="R98" s="48">
        <f>R21-R36+(-R75)-R87+R97+R69</f>
        <v>52624.890000000014</v>
      </c>
      <c r="S98" s="48">
        <f>S21-S36+(-S75)-S87+S97+S69</f>
        <v>36533.99000000002</v>
      </c>
      <c r="T98" s="48">
        <f>T21-T36+(-T75)-T87+T97+T69</f>
        <v>28795.39000000003</v>
      </c>
      <c r="U98" s="49">
        <f>T98</f>
        <v>28795.39000000003</v>
      </c>
      <c r="V98" s="36"/>
    </row>
    <row r="99" spans="1:22" s="37" customFormat="1" ht="110.25" customHeight="1">
      <c r="A99" s="41" t="s">
        <v>106</v>
      </c>
      <c r="B99" s="43" t="s">
        <v>78</v>
      </c>
      <c r="C99" s="53">
        <f>C97-C98</f>
        <v>9846.000000000116</v>
      </c>
      <c r="D99" s="48">
        <f>D68</f>
        <v>-9846.009999999893</v>
      </c>
      <c r="E99" s="48">
        <f aca="true" t="shared" si="32" ref="E99:Q99">E97-E98</f>
        <v>-42344.74</v>
      </c>
      <c r="F99" s="48">
        <f t="shared" si="32"/>
        <v>5664.279999999999</v>
      </c>
      <c r="G99" s="48">
        <f t="shared" si="32"/>
        <v>5091.399999999994</v>
      </c>
      <c r="H99" s="49">
        <f t="shared" si="32"/>
        <v>-31589.060000000005</v>
      </c>
      <c r="I99" s="48">
        <f t="shared" si="32"/>
        <v>-62411.15999999999</v>
      </c>
      <c r="J99" s="48">
        <f t="shared" si="32"/>
        <v>11919.330000000002</v>
      </c>
      <c r="K99" s="48">
        <f t="shared" si="32"/>
        <v>18506.48000000001</v>
      </c>
      <c r="L99" s="49">
        <f t="shared" si="32"/>
        <v>-31985.349999999977</v>
      </c>
      <c r="M99" s="48">
        <f t="shared" si="32"/>
        <v>-35170.88000000002</v>
      </c>
      <c r="N99" s="48">
        <f t="shared" si="32"/>
        <v>23945.000000000015</v>
      </c>
      <c r="O99" s="48">
        <f t="shared" si="32"/>
        <v>51775.09999999998</v>
      </c>
      <c r="P99" s="48">
        <f t="shared" si="32"/>
        <v>0</v>
      </c>
      <c r="Q99" s="49">
        <f t="shared" si="32"/>
        <v>40549.21999999997</v>
      </c>
      <c r="R99" s="48">
        <f>R97-R98</f>
        <v>7841.699999999997</v>
      </c>
      <c r="S99" s="48">
        <f>S97-S98</f>
        <v>16090.899999999994</v>
      </c>
      <c r="T99" s="48">
        <f>T97-T98</f>
        <v>7738.599999999991</v>
      </c>
      <c r="U99" s="49">
        <f>U97-U98</f>
        <v>31671.199999999983</v>
      </c>
      <c r="V99" s="36"/>
    </row>
    <row r="100" spans="1:22" s="37" customFormat="1" ht="61.5" customHeight="1">
      <c r="A100" s="47" t="s">
        <v>91</v>
      </c>
      <c r="B100" s="43" t="s">
        <v>79</v>
      </c>
      <c r="C100" s="54"/>
      <c r="D100" s="48">
        <f>H100+L100+Q100+U100</f>
        <v>0</v>
      </c>
      <c r="E100" s="54"/>
      <c r="F100" s="54"/>
      <c r="G100" s="54"/>
      <c r="H100" s="49"/>
      <c r="I100" s="54"/>
      <c r="J100" s="54"/>
      <c r="K100" s="54"/>
      <c r="L100" s="49">
        <f>I100+J100+K100</f>
        <v>0</v>
      </c>
      <c r="M100" s="54"/>
      <c r="N100" s="54"/>
      <c r="O100" s="54"/>
      <c r="P100" s="49"/>
      <c r="Q100" s="49">
        <f>M100+N100+O100</f>
        <v>0</v>
      </c>
      <c r="R100" s="54"/>
      <c r="S100" s="54"/>
      <c r="T100" s="54"/>
      <c r="U100" s="49">
        <f>R100+S100+T100</f>
        <v>0</v>
      </c>
      <c r="V100" s="36"/>
    </row>
    <row r="101" spans="1:22" ht="51" customHeight="1">
      <c r="A101" s="3"/>
      <c r="B101" s="3"/>
      <c r="C101" s="3"/>
      <c r="D101" s="3"/>
      <c r="E101" s="67" t="s">
        <v>111</v>
      </c>
      <c r="F101" s="67"/>
      <c r="G101" s="67"/>
      <c r="H101" s="67"/>
      <c r="I101" s="68"/>
      <c r="J101" s="25"/>
      <c r="K101" s="33"/>
      <c r="L101" s="34"/>
      <c r="M101" s="61" t="s">
        <v>112</v>
      </c>
      <c r="N101" s="62"/>
      <c r="O101" s="62"/>
      <c r="P101" s="3"/>
      <c r="Q101" s="3"/>
      <c r="R101" s="3"/>
      <c r="S101" s="3"/>
      <c r="T101" s="3"/>
      <c r="U101" s="3"/>
      <c r="V101" s="1"/>
    </row>
    <row r="102" spans="1:22" ht="18" customHeight="1">
      <c r="A102" s="3"/>
      <c r="B102" s="3"/>
      <c r="C102" s="3"/>
      <c r="D102" s="3"/>
      <c r="E102" s="27"/>
      <c r="F102" s="27"/>
      <c r="G102" s="27"/>
      <c r="H102" s="27"/>
      <c r="I102" s="27"/>
      <c r="J102" s="27"/>
      <c r="K102" s="27"/>
      <c r="L102" s="27"/>
      <c r="M102" s="9"/>
      <c r="N102" s="9"/>
      <c r="O102" s="9"/>
      <c r="P102" s="3"/>
      <c r="Q102" s="3"/>
      <c r="R102" s="3"/>
      <c r="S102" s="3"/>
      <c r="T102" s="3"/>
      <c r="U102" s="3"/>
      <c r="V102" s="1"/>
    </row>
    <row r="103" spans="1:22" ht="12.75" customHeight="1" hidden="1">
      <c r="A103" s="1"/>
      <c r="B103" s="1"/>
      <c r="C103" s="1"/>
      <c r="D103" s="1"/>
      <c r="E103" s="28" t="s">
        <v>44</v>
      </c>
      <c r="F103" s="25"/>
      <c r="G103" s="25"/>
      <c r="H103" s="25"/>
      <c r="I103" s="29"/>
      <c r="J103" s="29"/>
      <c r="K103" s="26" t="s">
        <v>49</v>
      </c>
      <c r="L103" s="30"/>
      <c r="M103" s="30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52.5" customHeight="1" hidden="1">
      <c r="A104" s="1"/>
      <c r="B104" s="1"/>
      <c r="C104" s="1"/>
      <c r="D104" s="1"/>
      <c r="E104" s="63"/>
      <c r="F104" s="64"/>
      <c r="G104" s="64"/>
      <c r="H104" s="64"/>
      <c r="I104" s="64"/>
      <c r="J104" s="64"/>
      <c r="K104" s="64"/>
      <c r="L104" s="64"/>
      <c r="M104" s="64"/>
      <c r="N104" s="1"/>
      <c r="O104" s="1"/>
      <c r="P104" s="1"/>
      <c r="Q104" s="1"/>
      <c r="R104" s="1"/>
      <c r="S104" s="1"/>
      <c r="T104" s="1"/>
      <c r="U104" s="1"/>
      <c r="V104" s="1"/>
    </row>
    <row r="105" spans="3:15" ht="24.75" customHeight="1">
      <c r="C105" s="4"/>
      <c r="D105" s="4"/>
      <c r="E105" s="65" t="s">
        <v>113</v>
      </c>
      <c r="F105" s="65"/>
      <c r="G105" s="65"/>
      <c r="H105" s="65"/>
      <c r="I105" s="65"/>
      <c r="J105" s="32"/>
      <c r="K105" s="31"/>
      <c r="L105" s="31"/>
      <c r="M105" s="65" t="s">
        <v>108</v>
      </c>
      <c r="N105" s="66"/>
      <c r="O105" s="66"/>
    </row>
    <row r="106" ht="12.75" hidden="1">
      <c r="C106" s="4" t="e">
        <f>C30-#REF!</f>
        <v>#REF!</v>
      </c>
    </row>
    <row r="107" ht="12.75" hidden="1">
      <c r="C107" s="4">
        <f>C23+C85</f>
        <v>214059</v>
      </c>
    </row>
    <row r="108" ht="12.75" hidden="1">
      <c r="C108" s="4" t="e">
        <f>C107-#REF!</f>
        <v>#REF!</v>
      </c>
    </row>
    <row r="110" ht="12.75">
      <c r="A110" s="24" t="s">
        <v>94</v>
      </c>
    </row>
    <row r="111" ht="12.75">
      <c r="A111" s="24" t="s">
        <v>95</v>
      </c>
    </row>
  </sheetData>
  <sheetProtection/>
  <mergeCells count="20">
    <mergeCell ref="U15:U17"/>
    <mergeCell ref="E15:G16"/>
    <mergeCell ref="H15:H17"/>
    <mergeCell ref="I15:K16"/>
    <mergeCell ref="L15:L17"/>
    <mergeCell ref="M15:O16"/>
    <mergeCell ref="E101:I101"/>
    <mergeCell ref="M101:O101"/>
    <mergeCell ref="N3:O3"/>
    <mergeCell ref="N4:R4"/>
    <mergeCell ref="N5:R9"/>
    <mergeCell ref="E104:M104"/>
    <mergeCell ref="E105:I105"/>
    <mergeCell ref="M105:O105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2018-09-05T07:28:09Z</cp:lastPrinted>
  <dcterms:created xsi:type="dcterms:W3CDTF">2011-02-18T08:58:48Z</dcterms:created>
  <dcterms:modified xsi:type="dcterms:W3CDTF">2018-09-05T07:43:46Z</dcterms:modified>
  <cp:category/>
  <cp:version/>
  <cp:contentType/>
  <cp:contentStatus/>
</cp:coreProperties>
</file>