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8" activeTab="0"/>
  </bookViews>
  <sheets>
    <sheet name="1" sheetId="1" r:id="rId1"/>
    <sheet name="УО" sheetId="2" r:id="rId2"/>
    <sheet name="здравоох" sheetId="3" r:id="rId3"/>
    <sheet name="зар.пл" sheetId="4" r:id="rId4"/>
  </sheets>
  <definedNames>
    <definedName name="_xlnm.Print_Titles" localSheetId="0">'1'!$3:$4</definedName>
    <definedName name="_xlnm.Print_Area" localSheetId="0">'1'!$A$1:$I$41</definedName>
    <definedName name="_xlnm.Print_Area" localSheetId="3">'зар.пл'!$A$1:$E$23</definedName>
    <definedName name="_xlnm.Print_Area" localSheetId="2">'здравоох'!$A$1:$D$29</definedName>
    <definedName name="_xlnm.Print_Area" localSheetId="1">'УО'!$A$1:$D$52</definedName>
  </definedNames>
  <calcPr fullCalcOnLoad="1"/>
</workbook>
</file>

<file path=xl/sharedStrings.xml><?xml version="1.0" encoding="utf-8"?>
<sst xmlns="http://schemas.openxmlformats.org/spreadsheetml/2006/main" count="198" uniqueCount="141">
  <si>
    <t>Наименование показателя</t>
  </si>
  <si>
    <t>обрабатывающие производства</t>
  </si>
  <si>
    <t>производство и распределение электроэнергии, газа и воды</t>
  </si>
  <si>
    <t>%</t>
  </si>
  <si>
    <t>чел.</t>
  </si>
  <si>
    <t>руб.</t>
  </si>
  <si>
    <t>тыс.руб.</t>
  </si>
  <si>
    <t>Ед. изм.</t>
  </si>
  <si>
    <t>№п/п</t>
  </si>
  <si>
    <t>Показатели</t>
  </si>
  <si>
    <t>Юрьев-Польский район</t>
  </si>
  <si>
    <t>Владимирская область</t>
  </si>
  <si>
    <t>Занимаемое место в области, удельный вес, в %,
отклонение от областного уровня</t>
  </si>
  <si>
    <t>Откл. в % (нат.показ.) к 2015 г.</t>
  </si>
  <si>
    <t>в % (нат.показ.)
к 2015 г.</t>
  </si>
  <si>
    <t xml:space="preserve">Численность населения на 01.01.соответствующего года </t>
  </si>
  <si>
    <t>-8573</t>
  </si>
  <si>
    <t>Естественная убыль населения</t>
  </si>
  <si>
    <t>Соотношение числа умерших к числу родившихся</t>
  </si>
  <si>
    <t>вычитаю из показателя прошлого года</t>
  </si>
  <si>
    <t>млн. руб.</t>
  </si>
  <si>
    <t>прошлый год в натуральных показателях выводится через проценты роста статистики</t>
  </si>
  <si>
    <t>в том числе по видам деятельности:</t>
  </si>
  <si>
    <t>добыча полезных ископаемых</t>
  </si>
  <si>
    <t>н/д</t>
  </si>
  <si>
    <t>Объем отгруженных товаров собственного производства крупными и средними предприятиями района в расчете на душу населения</t>
  </si>
  <si>
    <t>КРС - всего</t>
  </si>
  <si>
    <t>голов</t>
  </si>
  <si>
    <t>в т.ч. коров</t>
  </si>
  <si>
    <t>свиней</t>
  </si>
  <si>
    <t>тонн</t>
  </si>
  <si>
    <t>в т.ч. КРС</t>
  </si>
  <si>
    <t xml:space="preserve">       свиней</t>
  </si>
  <si>
    <t>кг</t>
  </si>
  <si>
    <t>в сопоставимых ценах к соответствующему уровню предыдущего года</t>
  </si>
  <si>
    <t>х</t>
  </si>
  <si>
    <t xml:space="preserve">берем с наших 2-х организаций </t>
  </si>
  <si>
    <t>кв.м общ. площади</t>
  </si>
  <si>
    <t>1,1</t>
  </si>
  <si>
    <t>тыс.тн.</t>
  </si>
  <si>
    <t>тыс.чел.</t>
  </si>
  <si>
    <t>Начальник отдела экономики управления экономики и планирования администрации  муниципального образования Юрьев - Польский район</t>
  </si>
  <si>
    <t>Л.В.Кошелева</t>
  </si>
  <si>
    <t>Всего по району</t>
  </si>
  <si>
    <t>в % к уровню 2015 года</t>
  </si>
  <si>
    <t>Количество учеников в школах - всего, чел.</t>
  </si>
  <si>
    <t>в том числе:</t>
  </si>
  <si>
    <t>МО г. Юрьев - Польский</t>
  </si>
  <si>
    <t>МО Красносельское</t>
  </si>
  <si>
    <t>МО Небыловское</t>
  </si>
  <si>
    <t>МО Симское</t>
  </si>
  <si>
    <t>в том числе учащиеся 1-9 классов, чел.</t>
  </si>
  <si>
    <t>Расходы на 1 ученика в школах, тыс. руб.</t>
  </si>
  <si>
    <t>Количество детей в ДОУ, чел.</t>
  </si>
  <si>
    <t>Расходы на 1 воспитанника ДОУ, тыс. руб.</t>
  </si>
  <si>
    <t xml:space="preserve">Численность работающих в образовании - всего, чел. </t>
  </si>
  <si>
    <t>педагогический персонал - всего, чел.</t>
  </si>
  <si>
    <t>педагогический персонал в школах, чел.</t>
  </si>
  <si>
    <t>педагогический персонал в ДОУ, чел.</t>
  </si>
  <si>
    <t>Фонд оплаты труда работающих в образовании - всего, тыс. руб.</t>
  </si>
  <si>
    <t>ФОТ педагогического персонала - всего, тыс. руб.</t>
  </si>
  <si>
    <t>ФОТ педагогического персонала в школах, тыс. руб.</t>
  </si>
  <si>
    <t>ФОТ педагогического персонала в ДОУ, тыс. руб.</t>
  </si>
  <si>
    <t>Средняя заработная плата работающих в образовании - всего, руб.</t>
  </si>
  <si>
    <t>средняя заработная плата педагогического персонала - всего,  руб.</t>
  </si>
  <si>
    <t>средняя заработная плата педагогического персонала в школах, руб.</t>
  </si>
  <si>
    <t>средняя заработная плата педагогического персонала в ДОУ,  руб.</t>
  </si>
  <si>
    <t>Начальник отдела экономики управления экономики и планирования администрации муниципального образования Юрьев - Польский район</t>
  </si>
  <si>
    <t>Расходы на здравоохранение - всего, тыс. руб.</t>
  </si>
  <si>
    <t>расходы на оплату труда с начислениями, тыс. руб.</t>
  </si>
  <si>
    <t>расходы на медикаменты, тыс. руб.</t>
  </si>
  <si>
    <t>расходы на приобретение оборудования, тыс. руб.</t>
  </si>
  <si>
    <t>коммунальные расходы, тыс. руб.</t>
  </si>
  <si>
    <t>расходы на питание, тыс. руб.</t>
  </si>
  <si>
    <t>расходы на проведение ремонтных работ, тыс. руб.</t>
  </si>
  <si>
    <t>прочие расходы, тыс. руб.</t>
  </si>
  <si>
    <t>Численность работающих в системе здравоохранения - всего, чел.</t>
  </si>
  <si>
    <t>численность врачей, чел</t>
  </si>
  <si>
    <t>численность среднего медицинского персонала, чел.</t>
  </si>
  <si>
    <t>Фонд оплаты труда работающих в системе здравоохранения - всего, тыс. руб.</t>
  </si>
  <si>
    <t>Фонд оплата труда врачей, тыс. руб.</t>
  </si>
  <si>
    <t>Фонд оплаты труда среднего медицинского персонала, тыс. руб.</t>
  </si>
  <si>
    <t>Средняя заработная плата работающих в здравоохранении - всего, руб.</t>
  </si>
  <si>
    <t>Средняя заработная плата врачей, руб.</t>
  </si>
  <si>
    <t>Средняя заработная плата среднего медицинского персонала, руб.</t>
  </si>
  <si>
    <t>Количество врачей в расчете на 1000 чел. населения, чел.</t>
  </si>
  <si>
    <t>Количество среднего медицинского персонала в расчете на 1000 чел. населения, чел.</t>
  </si>
  <si>
    <t>Начальник отдела экономики  управления экономики и планирования администрации муниципального образования Юрьев - Польский район</t>
  </si>
  <si>
    <t>2016 г.      (руб.)</t>
  </si>
  <si>
    <t>2015 г.      (руб.)</t>
  </si>
  <si>
    <t>"+"/"-" к соответс. уровню прошлого года</t>
  </si>
  <si>
    <t>2016 г. в % к 2015 г.</t>
  </si>
  <si>
    <t>Средняя заработная плата по району - всего</t>
  </si>
  <si>
    <t>в т.ч. по видам экономической деятельности:</t>
  </si>
  <si>
    <t>СЕЛЬСКОЕ ХОЗЯЙСТВО</t>
  </si>
  <si>
    <t>ПРОМЫШЛЕННОСТЬ (ОБРАБАТЫВАЮЩИЕ ПРОИЗВОДСТВА)</t>
  </si>
  <si>
    <t xml:space="preserve">                            </t>
  </si>
  <si>
    <t>ПРОИЗВОДСТВО И РАСПРЕДЕЛЕНИЕ ЭЛЕКТРОЭНЕРГИИ, ГАЗА И ВОДЫ</t>
  </si>
  <si>
    <t>ОПТОВАЯ И РОЗНИЧНАЯ ТОРГОВЛЯ</t>
  </si>
  <si>
    <t>ТРАНСПОРТ И СВЯЗЬ</t>
  </si>
  <si>
    <t>ГОСУДАРСТВЕННОЕ УПРАВЛЕНИЕ, ОБЯЗАТЕЛЬНОЕ СОЦИАЛЬНОЕ СТРАХОВАНИЕ</t>
  </si>
  <si>
    <t xml:space="preserve">  </t>
  </si>
  <si>
    <t>ПРЕДОСТАВЛЕНИЕ ПРОЧИХ КОММУНАЛЬНЫХ, СОЦИАЛЬНЫХ И ПЕРСОНАЛЬНЫХ УСЛУГ</t>
  </si>
  <si>
    <t>КУЛЬТУРА И СПОРТ</t>
  </si>
  <si>
    <t>Основные показатели развития отрасли образование за январь-декабрь 2016 года</t>
  </si>
  <si>
    <t>Средняя заработная плата работников крупных и средних предприятий района
за январь-ноябрь 2016 года</t>
  </si>
  <si>
    <t>ОБРАЗОВАНИЕ (январь-ноябрь 2016г.)</t>
  </si>
  <si>
    <t>педагогический персонал в школах (январь-декабрь 2016г.)</t>
  </si>
  <si>
    <t>педагогический персонал в ДОУ (январь-декабрь 2016г.)</t>
  </si>
  <si>
    <t>ЗДРАВООХРАНЕНИЕ И ПРЕДОСТАВЛЕНИЕ СОЦИАЛЬНЫХ УСЛУГ (январь-ноябрь 2016г.)</t>
  </si>
  <si>
    <t>врачи (январь-декабрь 2016г.)</t>
  </si>
  <si>
    <t>средний мед. персонал (январь-декабрь 2016г.)</t>
  </si>
  <si>
    <t>Основные показатели развития отрасли здравоохранение
в январе-декабре 2016 года</t>
  </si>
  <si>
    <r>
      <t xml:space="preserve">Число родившихся за </t>
    </r>
    <r>
      <rPr>
        <b/>
        <sz val="10"/>
        <rFont val="Times New Roman"/>
        <family val="1"/>
      </rPr>
      <t>январь-декабрь</t>
    </r>
  </si>
  <si>
    <r>
      <t xml:space="preserve">Число умерших за </t>
    </r>
    <r>
      <rPr>
        <b/>
        <sz val="10"/>
        <rFont val="Times New Roman"/>
        <family val="1"/>
      </rPr>
      <t>январь-декабрь</t>
    </r>
  </si>
  <si>
    <r>
      <t xml:space="preserve">Оборот розничной торговли во всех каналах реализации </t>
    </r>
    <r>
      <rPr>
        <b/>
        <sz val="10"/>
        <rFont val="Times New Roman"/>
        <family val="1"/>
      </rPr>
      <t>за январь-декабрь</t>
    </r>
  </si>
  <si>
    <r>
      <t xml:space="preserve">Объем выполненных работ по виду деятельности "Строительство" крупными и средними предприятиями </t>
    </r>
    <r>
      <rPr>
        <b/>
        <sz val="10"/>
        <rFont val="Times New Roman"/>
        <family val="1"/>
      </rPr>
      <t>за январь-декабрь</t>
    </r>
  </si>
  <si>
    <r>
      <t xml:space="preserve">Численность скота и птицы в сельхозорганизациях </t>
    </r>
    <r>
      <rPr>
        <b/>
        <sz val="10"/>
        <rFont val="Times New Roman"/>
        <family val="1"/>
      </rPr>
      <t>на 1 января 2017г.</t>
    </r>
  </si>
  <si>
    <t>4,9%, 5 м. после г. Владимир, Александровского, Собинского</t>
  </si>
  <si>
    <r>
      <t xml:space="preserve">Производство скота и птицы на убой в живом весе в сельхозорганизациях </t>
    </r>
    <r>
      <rPr>
        <b/>
        <sz val="10"/>
        <rFont val="Times New Roman"/>
        <family val="1"/>
      </rPr>
      <t>за январь- декабрь</t>
    </r>
  </si>
  <si>
    <t xml:space="preserve">19,4%, 1 м. по области </t>
  </si>
  <si>
    <r>
      <t xml:space="preserve">Произведено молока в сельхозорганизациях </t>
    </r>
    <r>
      <rPr>
        <b/>
        <sz val="10"/>
        <rFont val="Times New Roman"/>
        <family val="1"/>
      </rPr>
      <t>в январе-декабре</t>
    </r>
  </si>
  <si>
    <t>26,1%, 1 место по области</t>
  </si>
  <si>
    <t xml:space="preserve">  +162 кг к обл. уровню, 6 м. после о.Муром, Петушинского, Собинского, Селивановского, Меленковского р-нов </t>
  </si>
  <si>
    <r>
      <t xml:space="preserve">Надой молока на 1 фуражную корову в сельхозорганизациях </t>
    </r>
    <r>
      <rPr>
        <b/>
        <sz val="10"/>
        <rFont val="Times New Roman"/>
        <family val="1"/>
      </rPr>
      <t>в январе-декабре</t>
    </r>
  </si>
  <si>
    <t>Предварительные показатели социально-экономического развития района за январь-декабрь 2016 года</t>
  </si>
  <si>
    <r>
      <t xml:space="preserve">Объем отгруженных товаров собственного производства, выполненных работ и услуг собственными силами крупными и средними  предприятиями </t>
    </r>
    <r>
      <rPr>
        <b/>
        <sz val="10"/>
        <rFont val="Times New Roman"/>
        <family val="1"/>
      </rPr>
      <t>за январь-декабрь</t>
    </r>
  </si>
  <si>
    <r>
      <t xml:space="preserve">Ввод в действие жилья </t>
    </r>
    <r>
      <rPr>
        <b/>
        <sz val="10"/>
        <rFont val="Times New Roman"/>
        <family val="1"/>
      </rPr>
      <t>за январь-декабрь</t>
    </r>
  </si>
  <si>
    <r>
      <t>Перевозки грузов автотранспортными организациями всех видов деятельности (без субъектов малого предпринимательства)</t>
    </r>
    <r>
      <rPr>
        <b/>
        <sz val="10"/>
        <rFont val="Times New Roman"/>
        <family val="1"/>
      </rPr>
      <t xml:space="preserve"> за январь-декабрь 2016г.</t>
    </r>
  </si>
  <si>
    <r>
      <t xml:space="preserve">Перевозки пассажиров автобусным транспортом общего пользования </t>
    </r>
    <r>
      <rPr>
        <b/>
        <sz val="10"/>
        <rFont val="Times New Roman"/>
        <family val="1"/>
      </rPr>
      <t>за январь-декабрь 2016г.</t>
    </r>
  </si>
  <si>
    <r>
      <t xml:space="preserve">Уровень зарегистрированной безработицы  в % от трудоспособного населения </t>
    </r>
    <r>
      <rPr>
        <b/>
        <sz val="10"/>
        <rFont val="Times New Roman"/>
        <family val="1"/>
      </rPr>
      <t>на 1 января</t>
    </r>
  </si>
  <si>
    <t>-0,3</t>
  </si>
  <si>
    <r>
      <t xml:space="preserve">Реализовано скота  в сельхозорганизациях  </t>
    </r>
    <r>
      <rPr>
        <b/>
        <sz val="10"/>
        <rFont val="Times New Roman"/>
        <family val="1"/>
      </rPr>
      <t>за январь-декабрь</t>
    </r>
  </si>
  <si>
    <r>
      <t xml:space="preserve">Реализовано молока в сельхозорганизациях </t>
    </r>
    <r>
      <rPr>
        <b/>
        <sz val="10"/>
        <rFont val="Times New Roman"/>
        <family val="1"/>
      </rPr>
      <t>в январе-декабре</t>
    </r>
  </si>
  <si>
    <r>
      <t>Прибыль</t>
    </r>
    <r>
      <rPr>
        <sz val="10"/>
        <rFont val="Times New Roman"/>
        <family val="1"/>
      </rPr>
      <t xml:space="preserve"> прибыльных предприятий за </t>
    </r>
    <r>
      <rPr>
        <b/>
        <sz val="10"/>
        <rFont val="Times New Roman"/>
        <family val="1"/>
      </rPr>
      <t>январь-ноябрь</t>
    </r>
  </si>
  <si>
    <r>
      <t>Сальдированный финансовый результат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производственной деятельности крупных и средних предприятий </t>
    </r>
    <r>
      <rPr>
        <b/>
        <sz val="10"/>
        <rFont val="Times New Roman"/>
        <family val="1"/>
      </rPr>
      <t>за январь-ноябрь</t>
    </r>
  </si>
  <si>
    <r>
      <t>Убыток</t>
    </r>
    <r>
      <rPr>
        <sz val="10"/>
        <rFont val="Times New Roman"/>
        <family val="1"/>
      </rPr>
      <t xml:space="preserve"> предприятий за </t>
    </r>
    <r>
      <rPr>
        <b/>
        <sz val="10"/>
        <rFont val="Times New Roman"/>
        <family val="1"/>
      </rPr>
      <t>январь-ноябрь</t>
    </r>
  </si>
  <si>
    <r>
      <t xml:space="preserve">Число </t>
    </r>
    <r>
      <rPr>
        <b/>
        <sz val="10"/>
        <rFont val="Times New Roman"/>
        <family val="1"/>
      </rPr>
      <t xml:space="preserve">прибыльных </t>
    </r>
    <r>
      <rPr>
        <sz val="10"/>
        <rFont val="Times New Roman"/>
        <family val="1"/>
      </rPr>
      <t xml:space="preserve">предприятий и организаций в % к общему количеству </t>
    </r>
    <r>
      <rPr>
        <b/>
        <sz val="10"/>
        <rFont val="Times New Roman"/>
        <family val="1"/>
      </rPr>
      <t>в январе-ноябре</t>
    </r>
  </si>
  <si>
    <r>
      <t xml:space="preserve">Число </t>
    </r>
    <r>
      <rPr>
        <b/>
        <sz val="10"/>
        <rFont val="Times New Roman"/>
        <family val="1"/>
      </rPr>
      <t>убыточных</t>
    </r>
    <r>
      <rPr>
        <sz val="10"/>
        <rFont val="Times New Roman"/>
        <family val="1"/>
      </rPr>
      <t xml:space="preserve"> предприятий и организаций в % к общему количеству </t>
    </r>
    <r>
      <rPr>
        <b/>
        <sz val="10"/>
        <rFont val="Times New Roman"/>
        <family val="1"/>
      </rPr>
      <t>в январе-ноябре</t>
    </r>
  </si>
  <si>
    <r>
      <t xml:space="preserve">Среднемесячная номинальная начисленная заработная плата по крупным и средним предприятиям </t>
    </r>
    <r>
      <rPr>
        <b/>
        <sz val="10"/>
        <rFont val="Times New Roman"/>
        <family val="1"/>
      </rPr>
      <t xml:space="preserve">за январь-ноябрь </t>
    </r>
  </si>
  <si>
    <t>83,2% от обл. уровня, 12 место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</si>
</sst>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_р_."/>
    <numFmt numFmtId="165" formatCode="0.0"/>
    <numFmt numFmtId="166" formatCode="#,##0.0"/>
    <numFmt numFmtId="167" formatCode="0.0%"/>
  </numFmts>
  <fonts count="54">
    <font>
      <sz val="10"/>
      <name val="Arial Cyr"/>
      <family val="2"/>
    </font>
    <font>
      <sz val="10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Arial Cyr"/>
      <family val="2"/>
    </font>
    <font>
      <b/>
      <sz val="9.5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u val="single"/>
      <sz val="12"/>
      <name val="Times New Roman"/>
      <family val="1"/>
    </font>
    <font>
      <b/>
      <u val="single"/>
      <sz val="11"/>
      <name val="Times New Roman"/>
      <family val="1"/>
    </font>
    <font>
      <sz val="11"/>
      <name val="Arial Cyr"/>
      <family val="2"/>
    </font>
    <font>
      <b/>
      <sz val="10"/>
      <name val="Arial Cyr"/>
      <family val="2"/>
    </font>
    <font>
      <sz val="11"/>
      <color indexed="10"/>
      <name val="Arial Cyr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3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1" fontId="5" fillId="0" borderId="10" xfId="0" applyNumberFormat="1" applyFont="1" applyFill="1" applyBorder="1" applyAlignment="1">
      <alignment horizontal="right"/>
    </xf>
    <xf numFmtId="165" fontId="4" fillId="33" borderId="10" xfId="0" applyNumberFormat="1" applyFont="1" applyFill="1" applyBorder="1" applyAlignment="1">
      <alignment/>
    </xf>
    <xf numFmtId="0" fontId="4" fillId="0" borderId="10" xfId="0" applyFont="1" applyBorder="1" applyAlignment="1">
      <alignment vertical="top" wrapText="1"/>
    </xf>
    <xf numFmtId="0" fontId="4" fillId="0" borderId="10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167" fontId="4" fillId="0" borderId="10" xfId="0" applyNumberFormat="1" applyFont="1" applyFill="1" applyBorder="1" applyAlignment="1">
      <alignment horizontal="center" vertical="top" wrapText="1"/>
    </xf>
    <xf numFmtId="1" fontId="4" fillId="0" borderId="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top" wrapText="1"/>
    </xf>
    <xf numFmtId="165" fontId="3" fillId="0" borderId="10" xfId="0" applyNumberFormat="1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165" fontId="4" fillId="0" borderId="10" xfId="0" applyNumberFormat="1" applyFont="1" applyFill="1" applyBorder="1" applyAlignment="1">
      <alignment horizontal="center" vertical="top" wrapText="1"/>
    </xf>
    <xf numFmtId="165" fontId="9" fillId="0" borderId="10" xfId="0" applyNumberFormat="1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vertical="top" wrapText="1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wrapText="1"/>
    </xf>
    <xf numFmtId="165" fontId="4" fillId="0" borderId="0" xfId="0" applyNumberFormat="1" applyFont="1" applyBorder="1" applyAlignment="1">
      <alignment horizontal="center" wrapText="1"/>
    </xf>
    <xf numFmtId="165" fontId="4" fillId="0" borderId="0" xfId="0" applyNumberFormat="1" applyFont="1" applyBorder="1" applyAlignment="1">
      <alignment horizontal="center"/>
    </xf>
    <xf numFmtId="0" fontId="3" fillId="0" borderId="10" xfId="0" applyFont="1" applyFill="1" applyBorder="1" applyAlignment="1">
      <alignment/>
    </xf>
    <xf numFmtId="165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165" fontId="4" fillId="0" borderId="10" xfId="0" applyNumberFormat="1" applyFont="1" applyFill="1" applyBorder="1" applyAlignment="1">
      <alignment/>
    </xf>
    <xf numFmtId="165" fontId="3" fillId="0" borderId="10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Fill="1" applyAlignment="1">
      <alignment/>
    </xf>
    <xf numFmtId="0" fontId="3" fillId="0" borderId="10" xfId="0" applyFont="1" applyBorder="1" applyAlignment="1">
      <alignment vertical="top" wrapText="1"/>
    </xf>
    <xf numFmtId="165" fontId="3" fillId="33" borderId="10" xfId="0" applyNumberFormat="1" applyFont="1" applyFill="1" applyBorder="1" applyAlignment="1">
      <alignment/>
    </xf>
    <xf numFmtId="165" fontId="4" fillId="0" borderId="10" xfId="0" applyNumberFormat="1" applyFont="1" applyBorder="1" applyAlignment="1">
      <alignment/>
    </xf>
    <xf numFmtId="0" fontId="14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top" wrapText="1"/>
    </xf>
    <xf numFmtId="165" fontId="6" fillId="0" borderId="10" xfId="0" applyNumberFormat="1" applyFont="1" applyFill="1" applyBorder="1" applyAlignment="1">
      <alignment wrapText="1"/>
    </xf>
    <xf numFmtId="165" fontId="6" fillId="0" borderId="10" xfId="0" applyNumberFormat="1" applyFont="1" applyFill="1" applyBorder="1" applyAlignment="1">
      <alignment horizontal="right"/>
    </xf>
    <xf numFmtId="0" fontId="15" fillId="0" borderId="0" xfId="0" applyFont="1" applyAlignment="1">
      <alignment/>
    </xf>
    <xf numFmtId="0" fontId="5" fillId="0" borderId="10" xfId="0" applyFont="1" applyFill="1" applyBorder="1" applyAlignment="1">
      <alignment vertical="top" wrapText="1"/>
    </xf>
    <xf numFmtId="165" fontId="5" fillId="0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165" fontId="5" fillId="0" borderId="10" xfId="0" applyNumberFormat="1" applyFont="1" applyFill="1" applyBorder="1" applyAlignment="1">
      <alignment wrapText="1"/>
    </xf>
    <xf numFmtId="2" fontId="5" fillId="0" borderId="10" xfId="0" applyNumberFormat="1" applyFont="1" applyFill="1" applyBorder="1" applyAlignment="1">
      <alignment wrapText="1"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5" fillId="0" borderId="0" xfId="0" applyFont="1" applyFill="1" applyBorder="1" applyAlignment="1">
      <alignment vertical="top" wrapText="1"/>
    </xf>
    <xf numFmtId="0" fontId="18" fillId="0" borderId="0" xfId="0" applyFont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165" fontId="6" fillId="0" borderId="10" xfId="0" applyNumberFormat="1" applyFont="1" applyFill="1" applyBorder="1" applyAlignment="1">
      <alignment horizontal="right" vertical="top" wrapText="1"/>
    </xf>
    <xf numFmtId="165" fontId="6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10" xfId="0" applyFont="1" applyBorder="1" applyAlignment="1">
      <alignment horizontal="right"/>
    </xf>
    <xf numFmtId="165" fontId="5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left" vertical="top" wrapText="1"/>
    </xf>
    <xf numFmtId="165" fontId="5" fillId="34" borderId="10" xfId="0" applyNumberFormat="1" applyFont="1" applyFill="1" applyBorder="1" applyAlignment="1">
      <alignment horizontal="right"/>
    </xf>
    <xf numFmtId="165" fontId="5" fillId="34" borderId="10" xfId="0" applyNumberFormat="1" applyFont="1" applyFill="1" applyBorder="1" applyAlignment="1">
      <alignment wrapText="1"/>
    </xf>
    <xf numFmtId="165" fontId="18" fillId="0" borderId="0" xfId="0" applyNumberFormat="1" applyFont="1" applyAlignment="1">
      <alignment horizontal="right"/>
    </xf>
    <xf numFmtId="0" fontId="18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165" fontId="5" fillId="0" borderId="0" xfId="0" applyNumberFormat="1" applyFont="1" applyAlignment="1">
      <alignment horizontal="right"/>
    </xf>
    <xf numFmtId="165" fontId="18" fillId="0" borderId="0" xfId="0" applyNumberFormat="1" applyFont="1" applyAlignment="1">
      <alignment/>
    </xf>
    <xf numFmtId="0" fontId="18" fillId="0" borderId="0" xfId="0" applyFont="1" applyAlignment="1">
      <alignment/>
    </xf>
    <xf numFmtId="165" fontId="4" fillId="0" borderId="0" xfId="0" applyNumberFormat="1" applyFont="1" applyAlignment="1">
      <alignment/>
    </xf>
    <xf numFmtId="0" fontId="6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justify" vertical="top" wrapText="1"/>
    </xf>
    <xf numFmtId="2" fontId="4" fillId="0" borderId="10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left" vertical="top" wrapText="1"/>
    </xf>
    <xf numFmtId="165" fontId="4" fillId="0" borderId="10" xfId="0" applyNumberFormat="1" applyFont="1" applyFill="1" applyBorder="1" applyAlignment="1">
      <alignment horizontal="center" vertical="center" wrapText="1"/>
    </xf>
    <xf numFmtId="167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165" fontId="4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165" fontId="11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top" wrapText="1"/>
    </xf>
    <xf numFmtId="49" fontId="4" fillId="0" borderId="12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165" fontId="3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/>
    </xf>
    <xf numFmtId="2" fontId="3" fillId="0" borderId="10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0" fontId="0" fillId="0" borderId="13" xfId="0" applyFont="1" applyBorder="1" applyAlignment="1">
      <alignment horizontal="center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right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right" vertical="center"/>
    </xf>
    <xf numFmtId="0" fontId="13" fillId="0" borderId="0" xfId="0" applyFont="1" applyFill="1" applyBorder="1" applyAlignment="1">
      <alignment horizontal="center" vertical="top" wrapText="1"/>
    </xf>
    <xf numFmtId="0" fontId="14" fillId="0" borderId="14" xfId="0" applyFont="1" applyFill="1" applyBorder="1" applyAlignment="1">
      <alignment vertical="top" wrapText="1"/>
    </xf>
    <xf numFmtId="0" fontId="5" fillId="0" borderId="0" xfId="0" applyFont="1" applyBorder="1" applyAlignment="1">
      <alignment horizontal="right"/>
    </xf>
    <xf numFmtId="0" fontId="17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1"/>
  <sheetViews>
    <sheetView tabSelected="1" zoomScale="115" zoomScaleNormal="115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E6" sqref="E6"/>
    </sheetView>
  </sheetViews>
  <sheetFormatPr defaultColWidth="9.00390625" defaultRowHeight="12.75"/>
  <cols>
    <col min="1" max="1" width="5.25390625" style="10" customWidth="1"/>
    <col min="2" max="2" width="51.125" style="11" customWidth="1"/>
    <col min="3" max="4" width="9.125" style="11" customWidth="1"/>
    <col min="5" max="5" width="8.75390625" style="11" customWidth="1"/>
    <col min="6" max="7" width="10.25390625" style="11" customWidth="1"/>
    <col min="8" max="8" width="11.75390625" style="11" customWidth="1"/>
    <col min="9" max="9" width="30.375" style="11" customWidth="1"/>
    <col min="10" max="16384" width="9.125" style="11" customWidth="1"/>
  </cols>
  <sheetData>
    <row r="1" spans="1:9" ht="15" customHeight="1">
      <c r="A1" s="103"/>
      <c r="B1" s="103"/>
      <c r="C1" s="103"/>
      <c r="D1" s="103"/>
      <c r="E1" s="103"/>
      <c r="F1" s="103"/>
      <c r="G1" s="103"/>
      <c r="H1" s="103"/>
      <c r="I1" s="103"/>
    </row>
    <row r="2" spans="1:25" ht="15.75" customHeight="1">
      <c r="A2" s="104" t="s">
        <v>125</v>
      </c>
      <c r="B2" s="104"/>
      <c r="C2" s="104"/>
      <c r="D2" s="104"/>
      <c r="E2" s="104"/>
      <c r="F2" s="104"/>
      <c r="G2" s="104"/>
      <c r="H2" s="104"/>
      <c r="I2" s="104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</row>
    <row r="3" spans="1:9" ht="12.75" customHeight="1">
      <c r="A3" s="105" t="s">
        <v>8</v>
      </c>
      <c r="B3" s="105" t="s">
        <v>9</v>
      </c>
      <c r="C3" s="106" t="s">
        <v>7</v>
      </c>
      <c r="D3" s="106" t="s">
        <v>10</v>
      </c>
      <c r="E3" s="106"/>
      <c r="F3" s="106"/>
      <c r="G3" s="105" t="s">
        <v>11</v>
      </c>
      <c r="H3" s="105"/>
      <c r="I3" s="107" t="s">
        <v>12</v>
      </c>
    </row>
    <row r="4" spans="1:9" s="15" customFormat="1" ht="38.25">
      <c r="A4" s="105"/>
      <c r="B4" s="105"/>
      <c r="C4" s="106"/>
      <c r="D4" s="13">
        <v>2016</v>
      </c>
      <c r="E4" s="13">
        <v>2015</v>
      </c>
      <c r="F4" s="14" t="s">
        <v>13</v>
      </c>
      <c r="G4" s="13">
        <v>2016</v>
      </c>
      <c r="H4" s="13" t="s">
        <v>14</v>
      </c>
      <c r="I4" s="107"/>
    </row>
    <row r="5" spans="1:10" ht="12.75">
      <c r="A5" s="2">
        <v>1</v>
      </c>
      <c r="B5" s="78" t="s">
        <v>15</v>
      </c>
      <c r="C5" s="2" t="s">
        <v>4</v>
      </c>
      <c r="D5" s="92">
        <v>35567</v>
      </c>
      <c r="E5" s="92">
        <v>36080</v>
      </c>
      <c r="F5" s="92">
        <f>D5-E5</f>
        <v>-513</v>
      </c>
      <c r="G5" s="92">
        <v>1397168</v>
      </c>
      <c r="H5" s="93" t="s">
        <v>16</v>
      </c>
      <c r="I5" s="16">
        <f>D5/G5</f>
        <v>0.02545649485244437</v>
      </c>
      <c r="J5" s="17"/>
    </row>
    <row r="6" spans="1:9" ht="12.75">
      <c r="A6" s="2"/>
      <c r="B6" s="78" t="s">
        <v>113</v>
      </c>
      <c r="C6" s="2" t="s">
        <v>4</v>
      </c>
      <c r="D6" s="92">
        <v>329</v>
      </c>
      <c r="E6" s="92">
        <v>373</v>
      </c>
      <c r="F6" s="92">
        <f>D6-E6</f>
        <v>-44</v>
      </c>
      <c r="G6" s="92">
        <v>15662</v>
      </c>
      <c r="H6" s="92">
        <v>467</v>
      </c>
      <c r="I6" s="16">
        <f>D6/G6</f>
        <v>0.02100625718299068</v>
      </c>
    </row>
    <row r="7" spans="1:9" ht="12.75">
      <c r="A7" s="2"/>
      <c r="B7" s="78" t="s">
        <v>114</v>
      </c>
      <c r="C7" s="2" t="s">
        <v>4</v>
      </c>
      <c r="D7" s="92">
        <v>575</v>
      </c>
      <c r="E7" s="92">
        <v>608</v>
      </c>
      <c r="F7" s="92">
        <f>D7-E7</f>
        <v>-33</v>
      </c>
      <c r="G7" s="92">
        <v>22908</v>
      </c>
      <c r="H7" s="92">
        <v>-124</v>
      </c>
      <c r="I7" s="16">
        <f>D7/G7</f>
        <v>0.025100401606425703</v>
      </c>
    </row>
    <row r="8" spans="1:9" ht="12.75">
      <c r="A8" s="2"/>
      <c r="B8" s="78" t="s">
        <v>17</v>
      </c>
      <c r="C8" s="2" t="s">
        <v>4</v>
      </c>
      <c r="D8" s="92">
        <f>D6-D7</f>
        <v>-246</v>
      </c>
      <c r="E8" s="92">
        <f>E6-E7</f>
        <v>-235</v>
      </c>
      <c r="F8" s="92">
        <f>D8-E8</f>
        <v>-11</v>
      </c>
      <c r="G8" s="92">
        <f>G6-G7</f>
        <v>-7246</v>
      </c>
      <c r="H8" s="92">
        <f>H6-H7</f>
        <v>591</v>
      </c>
      <c r="I8" s="16">
        <f>D8/G8</f>
        <v>0.03394976538780017</v>
      </c>
    </row>
    <row r="9" spans="1:10" ht="12.75">
      <c r="A9" s="2"/>
      <c r="B9" s="78" t="s">
        <v>18</v>
      </c>
      <c r="C9" s="2"/>
      <c r="D9" s="80">
        <f>D7/D6</f>
        <v>1.7477203647416413</v>
      </c>
      <c r="E9" s="80">
        <f>E7/E6</f>
        <v>1.6300268096514745</v>
      </c>
      <c r="F9" s="80">
        <f>D9-E9</f>
        <v>0.11769355509016677</v>
      </c>
      <c r="G9" s="80">
        <f>G7/G6</f>
        <v>1.4626484484740134</v>
      </c>
      <c r="H9" s="80">
        <v>-0.04</v>
      </c>
      <c r="I9" s="80"/>
      <c r="J9" s="11" t="s">
        <v>19</v>
      </c>
    </row>
    <row r="10" spans="1:12" ht="38.25" customHeight="1">
      <c r="A10" s="2">
        <v>2</v>
      </c>
      <c r="B10" s="18" t="s">
        <v>126</v>
      </c>
      <c r="C10" s="94" t="s">
        <v>20</v>
      </c>
      <c r="D10" s="95">
        <f>D12+D13</f>
        <v>6013.8</v>
      </c>
      <c r="E10" s="95">
        <f>E12+E13</f>
        <v>5043.900000000001</v>
      </c>
      <c r="F10" s="95">
        <f>D10/E10*100</f>
        <v>119.22916790578716</v>
      </c>
      <c r="G10" s="95">
        <f>G12+G13+G14</f>
        <v>388215.99999999994</v>
      </c>
      <c r="H10" s="95">
        <v>109.3</v>
      </c>
      <c r="I10" s="84">
        <f>D10/G10</f>
        <v>0.015490860757928578</v>
      </c>
      <c r="J10" s="99" t="s">
        <v>21</v>
      </c>
      <c r="K10" s="99"/>
      <c r="L10" s="99"/>
    </row>
    <row r="11" spans="1:9" ht="12.75">
      <c r="A11" s="20"/>
      <c r="B11" s="18" t="s">
        <v>22</v>
      </c>
      <c r="C11" s="20"/>
      <c r="D11" s="2"/>
      <c r="E11" s="2"/>
      <c r="F11" s="19"/>
      <c r="G11" s="21"/>
      <c r="H11" s="21"/>
      <c r="I11" s="22"/>
    </row>
    <row r="12" spans="1:9" ht="12.75">
      <c r="A12" s="20"/>
      <c r="B12" s="96" t="s">
        <v>1</v>
      </c>
      <c r="C12" s="20" t="s">
        <v>20</v>
      </c>
      <c r="D12" s="21">
        <v>5674.3</v>
      </c>
      <c r="E12" s="21">
        <v>4720.8</v>
      </c>
      <c r="F12" s="21">
        <f>D12/E12*100</f>
        <v>120.19784782240299</v>
      </c>
      <c r="G12" s="21">
        <v>353747.1</v>
      </c>
      <c r="H12" s="21">
        <v>109</v>
      </c>
      <c r="I12" s="16">
        <f>D12/G12</f>
        <v>0.016040555526815627</v>
      </c>
    </row>
    <row r="13" spans="1:9" ht="25.5">
      <c r="A13" s="23"/>
      <c r="B13" s="96" t="s">
        <v>2</v>
      </c>
      <c r="C13" s="20" t="s">
        <v>20</v>
      </c>
      <c r="D13" s="83">
        <v>339.5</v>
      </c>
      <c r="E13" s="83">
        <v>323.1</v>
      </c>
      <c r="F13" s="83">
        <f>D13/E13*100</f>
        <v>105.07582791705354</v>
      </c>
      <c r="G13" s="83">
        <v>32908.6</v>
      </c>
      <c r="H13" s="83">
        <v>108.9</v>
      </c>
      <c r="I13" s="84">
        <f>D13/G13</f>
        <v>0.010316452234370348</v>
      </c>
    </row>
    <row r="14" spans="1:9" ht="13.5">
      <c r="A14" s="23"/>
      <c r="B14" s="96" t="s">
        <v>23</v>
      </c>
      <c r="C14" s="20" t="s">
        <v>20</v>
      </c>
      <c r="D14" s="21" t="s">
        <v>24</v>
      </c>
      <c r="E14" s="80" t="s">
        <v>24</v>
      </c>
      <c r="F14" s="21" t="s">
        <v>24</v>
      </c>
      <c r="G14" s="21">
        <v>1560.3</v>
      </c>
      <c r="H14" s="21">
        <v>90.8</v>
      </c>
      <c r="I14" s="16"/>
    </row>
    <row r="15" spans="1:9" ht="38.25">
      <c r="A15" s="2">
        <v>3</v>
      </c>
      <c r="B15" s="18" t="s">
        <v>25</v>
      </c>
      <c r="C15" s="20" t="s">
        <v>6</v>
      </c>
      <c r="D15" s="83">
        <f>D10/D5*1000</f>
        <v>169.0837011836815</v>
      </c>
      <c r="E15" s="83">
        <f>E10/E5*1000</f>
        <v>139.79767184035478</v>
      </c>
      <c r="F15" s="83">
        <f>D15/E15*100</f>
        <v>120.94886771560158</v>
      </c>
      <c r="G15" s="83">
        <f>G10/G5*1000</f>
        <v>277.85921234955276</v>
      </c>
      <c r="H15" s="83">
        <v>118.2</v>
      </c>
      <c r="I15" s="84">
        <f>D15/G15</f>
        <v>0.6085229269669513</v>
      </c>
    </row>
    <row r="16" spans="1:9" ht="27.75" customHeight="1">
      <c r="A16" s="2">
        <v>4</v>
      </c>
      <c r="B16" s="78" t="s">
        <v>117</v>
      </c>
      <c r="C16" s="2"/>
      <c r="D16" s="92"/>
      <c r="E16" s="92"/>
      <c r="F16" s="21"/>
      <c r="G16" s="92"/>
      <c r="H16" s="21"/>
      <c r="I16" s="92"/>
    </row>
    <row r="17" spans="1:9" ht="12.75">
      <c r="A17" s="2"/>
      <c r="B17" s="97" t="s">
        <v>26</v>
      </c>
      <c r="C17" s="2" t="s">
        <v>27</v>
      </c>
      <c r="D17" s="92">
        <v>29074</v>
      </c>
      <c r="E17" s="92">
        <v>28957</v>
      </c>
      <c r="F17" s="21">
        <f>D17/E17*100</f>
        <v>100.40404738059883</v>
      </c>
      <c r="G17" s="92">
        <v>121678</v>
      </c>
      <c r="H17" s="21">
        <v>99.1</v>
      </c>
      <c r="I17" s="16">
        <f>D17/G17</f>
        <v>0.23894212593895364</v>
      </c>
    </row>
    <row r="18" spans="1:9" ht="12.75">
      <c r="A18" s="2"/>
      <c r="B18" s="97" t="s">
        <v>28</v>
      </c>
      <c r="C18" s="2" t="s">
        <v>27</v>
      </c>
      <c r="D18" s="92">
        <v>13255</v>
      </c>
      <c r="E18" s="92">
        <v>13234</v>
      </c>
      <c r="F18" s="21">
        <f>D18/E18*100</f>
        <v>100.15868218225783</v>
      </c>
      <c r="G18" s="92">
        <v>51240</v>
      </c>
      <c r="H18" s="21">
        <v>96.4</v>
      </c>
      <c r="I18" s="16">
        <f>D18/G18</f>
        <v>0.2586846213895394</v>
      </c>
    </row>
    <row r="19" spans="1:9" ht="12.75">
      <c r="A19" s="2"/>
      <c r="B19" s="97" t="s">
        <v>29</v>
      </c>
      <c r="C19" s="2" t="s">
        <v>27</v>
      </c>
      <c r="D19" s="92">
        <v>0</v>
      </c>
      <c r="E19" s="92">
        <v>0</v>
      </c>
      <c r="F19" s="21">
        <v>0</v>
      </c>
      <c r="G19" s="92">
        <v>71735</v>
      </c>
      <c r="H19" s="21">
        <v>51.1</v>
      </c>
      <c r="I19" s="92">
        <v>0</v>
      </c>
    </row>
    <row r="20" spans="1:9" ht="29.25" customHeight="1">
      <c r="A20" s="2">
        <v>5</v>
      </c>
      <c r="B20" s="18" t="s">
        <v>119</v>
      </c>
      <c r="C20" s="2" t="s">
        <v>30</v>
      </c>
      <c r="D20" s="83">
        <v>3096.3</v>
      </c>
      <c r="E20" s="83">
        <v>2791.4</v>
      </c>
      <c r="F20" s="83">
        <f>D20/E20*100</f>
        <v>110.9228344200043</v>
      </c>
      <c r="G20" s="83">
        <v>62720.8</v>
      </c>
      <c r="H20" s="83">
        <v>100.5</v>
      </c>
      <c r="I20" s="83" t="s">
        <v>118</v>
      </c>
    </row>
    <row r="21" spans="1:9" ht="25.5" customHeight="1">
      <c r="A21" s="2"/>
      <c r="B21" s="97" t="s">
        <v>31</v>
      </c>
      <c r="C21" s="2" t="s">
        <v>30</v>
      </c>
      <c r="D21" s="83">
        <v>3081.1</v>
      </c>
      <c r="E21" s="83">
        <v>2780.6</v>
      </c>
      <c r="F21" s="83">
        <f>D21/E21*100</f>
        <v>110.80702006761132</v>
      </c>
      <c r="G21" s="83">
        <v>15847.1</v>
      </c>
      <c r="H21" s="83">
        <v>102.6</v>
      </c>
      <c r="I21" s="95" t="s">
        <v>120</v>
      </c>
    </row>
    <row r="22" spans="1:9" ht="12.75">
      <c r="A22" s="2"/>
      <c r="B22" s="97" t="s">
        <v>32</v>
      </c>
      <c r="C22" s="2" t="s">
        <v>30</v>
      </c>
      <c r="D22" s="92">
        <v>0</v>
      </c>
      <c r="E22" s="92">
        <v>0</v>
      </c>
      <c r="F22" s="21">
        <v>0</v>
      </c>
      <c r="G22" s="21">
        <v>19760.6</v>
      </c>
      <c r="H22" s="21">
        <v>100.1</v>
      </c>
      <c r="I22" s="92"/>
    </row>
    <row r="23" spans="1:9" ht="26.25" customHeight="1">
      <c r="A23" s="2">
        <v>6</v>
      </c>
      <c r="B23" s="18" t="s">
        <v>121</v>
      </c>
      <c r="C23" s="24" t="s">
        <v>30</v>
      </c>
      <c r="D23" s="83">
        <v>89107</v>
      </c>
      <c r="E23" s="83">
        <v>83225.8</v>
      </c>
      <c r="F23" s="83">
        <f>D23/E23*100</f>
        <v>107.06655868733013</v>
      </c>
      <c r="G23" s="83">
        <v>341454.7</v>
      </c>
      <c r="H23" s="83">
        <v>104.3</v>
      </c>
      <c r="I23" s="98" t="s">
        <v>122</v>
      </c>
    </row>
    <row r="24" spans="1:9" ht="51.75" customHeight="1">
      <c r="A24" s="2">
        <v>7</v>
      </c>
      <c r="B24" s="90" t="s">
        <v>124</v>
      </c>
      <c r="C24" s="91" t="s">
        <v>33</v>
      </c>
      <c r="D24" s="83">
        <v>6718</v>
      </c>
      <c r="E24" s="83">
        <v>6441</v>
      </c>
      <c r="F24" s="83">
        <f>D24/E24*100</f>
        <v>104.30057444496197</v>
      </c>
      <c r="G24" s="83">
        <v>6556</v>
      </c>
      <c r="H24" s="83">
        <v>103.9</v>
      </c>
      <c r="I24" s="19" t="s">
        <v>123</v>
      </c>
    </row>
    <row r="25" spans="1:9" ht="25.5">
      <c r="A25" s="2">
        <v>8</v>
      </c>
      <c r="B25" s="78" t="s">
        <v>132</v>
      </c>
      <c r="C25" s="2" t="s">
        <v>30</v>
      </c>
      <c r="D25" s="21">
        <v>3241.9</v>
      </c>
      <c r="E25" s="83">
        <v>3323.7</v>
      </c>
      <c r="F25" s="21">
        <f>D25/E25*100</f>
        <v>97.53888738454133</v>
      </c>
      <c r="G25" s="21">
        <v>65710.2</v>
      </c>
      <c r="H25" s="21">
        <v>99.7</v>
      </c>
      <c r="I25" s="16">
        <f>D25/G25</f>
        <v>0.04933632830215096</v>
      </c>
    </row>
    <row r="26" spans="1:9" ht="26.25" customHeight="1">
      <c r="A26" s="2">
        <v>9</v>
      </c>
      <c r="B26" s="90" t="s">
        <v>133</v>
      </c>
      <c r="C26" s="91" t="s">
        <v>30</v>
      </c>
      <c r="D26" s="83">
        <v>82787.2</v>
      </c>
      <c r="E26" s="83">
        <v>78666.1</v>
      </c>
      <c r="F26" s="83">
        <f>D26/E26*100</f>
        <v>105.23872417725042</v>
      </c>
      <c r="G26" s="83">
        <v>330365.1</v>
      </c>
      <c r="H26" s="83">
        <v>104</v>
      </c>
      <c r="I26" s="84">
        <f>D26/G26</f>
        <v>0.2505930559856353</v>
      </c>
    </row>
    <row r="27" spans="1:9" ht="26.25" customHeight="1">
      <c r="A27" s="2">
        <v>10</v>
      </c>
      <c r="B27" s="79" t="s">
        <v>115</v>
      </c>
      <c r="C27" s="3" t="s">
        <v>20</v>
      </c>
      <c r="D27" s="83">
        <v>2477.9</v>
      </c>
      <c r="E27" s="83">
        <v>2456.7</v>
      </c>
      <c r="F27" s="83">
        <f>D27/E27*100</f>
        <v>100.86294622868077</v>
      </c>
      <c r="G27" s="83">
        <v>197302.9</v>
      </c>
      <c r="H27" s="83">
        <v>102.7</v>
      </c>
      <c r="I27" s="84">
        <f>D27/G27</f>
        <v>0.012558862540793877</v>
      </c>
    </row>
    <row r="28" spans="1:9" ht="25.5">
      <c r="A28" s="2"/>
      <c r="B28" s="79" t="s">
        <v>34</v>
      </c>
      <c r="C28" s="3" t="s">
        <v>3</v>
      </c>
      <c r="D28" s="83">
        <v>92.7</v>
      </c>
      <c r="E28" s="83">
        <v>86.3</v>
      </c>
      <c r="F28" s="83">
        <f>D28-E28</f>
        <v>6.400000000000006</v>
      </c>
      <c r="G28" s="83">
        <v>94.5</v>
      </c>
      <c r="H28" s="83" t="s">
        <v>35</v>
      </c>
      <c r="I28" s="83">
        <f>D28-G28</f>
        <v>-1.7999999999999972</v>
      </c>
    </row>
    <row r="29" spans="1:12" ht="38.25" customHeight="1">
      <c r="A29" s="2">
        <v>11</v>
      </c>
      <c r="B29" s="18" t="s">
        <v>116</v>
      </c>
      <c r="C29" s="3" t="s">
        <v>20</v>
      </c>
      <c r="D29" s="83">
        <v>82.2</v>
      </c>
      <c r="E29" s="83">
        <v>54.8</v>
      </c>
      <c r="F29" s="83">
        <f>D29/E29*100</f>
        <v>150.00000000000003</v>
      </c>
      <c r="G29" s="83">
        <v>3786</v>
      </c>
      <c r="H29" s="83">
        <v>77.6</v>
      </c>
      <c r="I29" s="84">
        <f>D29/G29</f>
        <v>0.021711568938193343</v>
      </c>
      <c r="J29" s="100" t="s">
        <v>36</v>
      </c>
      <c r="K29" s="100"/>
      <c r="L29" s="100"/>
    </row>
    <row r="30" spans="1:9" ht="25.5">
      <c r="A30" s="2">
        <v>12</v>
      </c>
      <c r="B30" s="90" t="s">
        <v>127</v>
      </c>
      <c r="C30" s="3" t="s">
        <v>37</v>
      </c>
      <c r="D30" s="83">
        <v>11225</v>
      </c>
      <c r="E30" s="83">
        <v>11024</v>
      </c>
      <c r="F30" s="83">
        <f>D30/E30*100</f>
        <v>101.82329462989841</v>
      </c>
      <c r="G30" s="83">
        <v>655477</v>
      </c>
      <c r="H30" s="83">
        <v>101.4</v>
      </c>
      <c r="I30" s="84">
        <f>D30/G30</f>
        <v>0.01712493344541456</v>
      </c>
    </row>
    <row r="31" spans="1:9" ht="38.25" customHeight="1">
      <c r="A31" s="2">
        <v>13</v>
      </c>
      <c r="B31" s="18" t="s">
        <v>135</v>
      </c>
      <c r="C31" s="3" t="s">
        <v>20</v>
      </c>
      <c r="D31" s="83">
        <f>D32-D33</f>
        <v>615.7</v>
      </c>
      <c r="E31" s="83">
        <f>E32-E33</f>
        <v>412.59999999999997</v>
      </c>
      <c r="F31" s="83">
        <f>D31/E31*100</f>
        <v>149.2244304411052</v>
      </c>
      <c r="G31" s="83">
        <f>G32-G33</f>
        <v>30762.399999999998</v>
      </c>
      <c r="H31" s="83">
        <v>90</v>
      </c>
      <c r="I31" s="84">
        <f>D31/G31</f>
        <v>0.020014693261904144</v>
      </c>
    </row>
    <row r="32" spans="1:9" ht="21.75" customHeight="1">
      <c r="A32" s="2">
        <v>14</v>
      </c>
      <c r="B32" s="89" t="s">
        <v>134</v>
      </c>
      <c r="C32" s="3" t="s">
        <v>20</v>
      </c>
      <c r="D32" s="83">
        <v>638.2</v>
      </c>
      <c r="E32" s="21">
        <v>444.4</v>
      </c>
      <c r="F32" s="83">
        <f>D32/E32*100</f>
        <v>143.60936093609362</v>
      </c>
      <c r="G32" s="83">
        <v>43022.7</v>
      </c>
      <c r="H32" s="83">
        <v>105.5</v>
      </c>
      <c r="I32" s="84">
        <f>D32/G32</f>
        <v>0.0148340294774619</v>
      </c>
    </row>
    <row r="33" spans="1:9" ht="24" customHeight="1">
      <c r="A33" s="2">
        <v>15</v>
      </c>
      <c r="B33" s="89" t="s">
        <v>136</v>
      </c>
      <c r="C33" s="3" t="s">
        <v>20</v>
      </c>
      <c r="D33" s="83">
        <v>22.5</v>
      </c>
      <c r="E33" s="21">
        <v>31.8</v>
      </c>
      <c r="F33" s="83">
        <f>D33/E33*100</f>
        <v>70.75471698113208</v>
      </c>
      <c r="G33" s="83">
        <v>12260.3</v>
      </c>
      <c r="H33" s="83">
        <v>185.8</v>
      </c>
      <c r="I33" s="84">
        <f>D33/G33</f>
        <v>0.0018351916347887085</v>
      </c>
    </row>
    <row r="34" spans="1:9" ht="25.5">
      <c r="A34" s="2">
        <v>16</v>
      </c>
      <c r="B34" s="79" t="s">
        <v>137</v>
      </c>
      <c r="C34" s="3" t="s">
        <v>3</v>
      </c>
      <c r="D34" s="83">
        <v>68.8</v>
      </c>
      <c r="E34" s="21">
        <v>70.6</v>
      </c>
      <c r="F34" s="83">
        <f>D34-E34</f>
        <v>-1.7999999999999972</v>
      </c>
      <c r="G34" s="83">
        <v>68.9</v>
      </c>
      <c r="H34" s="83">
        <v>2.8</v>
      </c>
      <c r="I34" s="83">
        <f>D34-G34</f>
        <v>-0.10000000000000853</v>
      </c>
    </row>
    <row r="35" spans="1:9" ht="25.5">
      <c r="A35" s="2">
        <v>17</v>
      </c>
      <c r="B35" s="79" t="s">
        <v>138</v>
      </c>
      <c r="C35" s="3" t="s">
        <v>3</v>
      </c>
      <c r="D35" s="83">
        <v>31.2</v>
      </c>
      <c r="E35" s="21">
        <v>29.4</v>
      </c>
      <c r="F35" s="83">
        <f>D35-E35</f>
        <v>1.8000000000000007</v>
      </c>
      <c r="G35" s="83">
        <v>31.1</v>
      </c>
      <c r="H35" s="83">
        <v>-2.8</v>
      </c>
      <c r="I35" s="83">
        <f>D35-G35</f>
        <v>0.09999999999999787</v>
      </c>
    </row>
    <row r="36" spans="1:9" ht="28.5" customHeight="1">
      <c r="A36" s="2">
        <v>18</v>
      </c>
      <c r="B36" s="79" t="s">
        <v>139</v>
      </c>
      <c r="C36" s="3" t="s">
        <v>5</v>
      </c>
      <c r="D36" s="83">
        <v>22896.2</v>
      </c>
      <c r="E36" s="83">
        <v>21606</v>
      </c>
      <c r="F36" s="83">
        <f>D36/E36*100</f>
        <v>105.97148940109228</v>
      </c>
      <c r="G36" s="83">
        <v>27535.7</v>
      </c>
      <c r="H36" s="83">
        <v>106.9</v>
      </c>
      <c r="I36" s="88" t="s">
        <v>140</v>
      </c>
    </row>
    <row r="37" spans="1:9" ht="27.75" customHeight="1">
      <c r="A37" s="81">
        <v>19</v>
      </c>
      <c r="B37" s="82" t="s">
        <v>130</v>
      </c>
      <c r="C37" s="86" t="s">
        <v>3</v>
      </c>
      <c r="D37" s="86">
        <v>1.3</v>
      </c>
      <c r="E37" s="86">
        <v>1.8</v>
      </c>
      <c r="F37" s="86">
        <f>D37-E37</f>
        <v>-0.5</v>
      </c>
      <c r="G37" s="87" t="s">
        <v>38</v>
      </c>
      <c r="H37" s="87" t="s">
        <v>131</v>
      </c>
      <c r="I37" s="83">
        <f>D37-G37</f>
        <v>0.19999999999999996</v>
      </c>
    </row>
    <row r="38" spans="1:9" s="15" customFormat="1" ht="38.25">
      <c r="A38" s="2">
        <v>20</v>
      </c>
      <c r="B38" s="78" t="s">
        <v>128</v>
      </c>
      <c r="C38" s="83" t="s">
        <v>39</v>
      </c>
      <c r="D38" s="83">
        <v>47.2</v>
      </c>
      <c r="E38" s="83">
        <v>36.1</v>
      </c>
      <c r="F38" s="83">
        <f>D38/E38*100</f>
        <v>130.74792243767314</v>
      </c>
      <c r="G38" s="85">
        <v>4409.2</v>
      </c>
      <c r="H38" s="85">
        <v>93.5</v>
      </c>
      <c r="I38" s="84">
        <f>D38/G38</f>
        <v>0.010704889775923071</v>
      </c>
    </row>
    <row r="39" spans="1:9" s="15" customFormat="1" ht="25.5">
      <c r="A39" s="2">
        <v>21</v>
      </c>
      <c r="B39" s="78" t="s">
        <v>129</v>
      </c>
      <c r="C39" s="3" t="s">
        <v>40</v>
      </c>
      <c r="D39" s="83">
        <v>317.5</v>
      </c>
      <c r="E39" s="83">
        <v>376.3</v>
      </c>
      <c r="F39" s="83">
        <f>D39/E39*100</f>
        <v>84.37416954557534</v>
      </c>
      <c r="G39" s="85">
        <v>93190.9</v>
      </c>
      <c r="H39" s="85">
        <v>88.7</v>
      </c>
      <c r="I39" s="84">
        <v>0.0035000000000000005</v>
      </c>
    </row>
    <row r="40" spans="1:9" ht="12.75">
      <c r="A40" s="26"/>
      <c r="B40" s="27"/>
      <c r="C40" s="28"/>
      <c r="D40" s="9"/>
      <c r="E40" s="9"/>
      <c r="F40" s="29"/>
      <c r="G40" s="9"/>
      <c r="H40" s="9"/>
      <c r="I40" s="30"/>
    </row>
    <row r="41" spans="2:9" ht="27" customHeight="1">
      <c r="B41" s="101" t="s">
        <v>41</v>
      </c>
      <c r="C41" s="101"/>
      <c r="D41" s="101"/>
      <c r="E41" s="101"/>
      <c r="H41" s="102" t="s">
        <v>42</v>
      </c>
      <c r="I41" s="102"/>
    </row>
  </sheetData>
  <sheetProtection selectLockedCells="1" selectUnlockedCells="1"/>
  <mergeCells count="12">
    <mergeCell ref="G3:H3"/>
    <mergeCell ref="I3:I4"/>
    <mergeCell ref="J10:L10"/>
    <mergeCell ref="J29:L29"/>
    <mergeCell ref="B41:E41"/>
    <mergeCell ref="H41:I41"/>
    <mergeCell ref="A1:I1"/>
    <mergeCell ref="A2:I2"/>
    <mergeCell ref="A3:A4"/>
    <mergeCell ref="B3:B4"/>
    <mergeCell ref="C3:C4"/>
    <mergeCell ref="D3:F3"/>
  </mergeCells>
  <printOptions/>
  <pageMargins left="0.39375" right="0.19027777777777777" top="0.5902777777777778" bottom="0.3" header="0.5118055555555555" footer="0.5118055555555555"/>
  <pageSetup fitToHeight="3" fitToWidth="1" horizontalDpi="300" verticalDpi="3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zoomScale="120" zoomScaleNormal="120" zoomScalePageLayoutView="0" workbookViewId="0" topLeftCell="A19">
      <selection activeCell="C50" sqref="C50"/>
    </sheetView>
  </sheetViews>
  <sheetFormatPr defaultColWidth="9.00390625" defaultRowHeight="12.75"/>
  <cols>
    <col min="1" max="1" width="54.625" style="1" customWidth="1"/>
    <col min="2" max="3" width="11.375" style="1" customWidth="1"/>
    <col min="4" max="4" width="11.625" style="1" customWidth="1"/>
    <col min="5" max="16384" width="9.125" style="1" customWidth="1"/>
  </cols>
  <sheetData>
    <row r="1" spans="1:4" ht="15.75" customHeight="1">
      <c r="A1" s="110" t="s">
        <v>104</v>
      </c>
      <c r="B1" s="110"/>
      <c r="C1" s="110"/>
      <c r="D1" s="110"/>
    </row>
    <row r="3" spans="1:4" ht="12.75" customHeight="1">
      <c r="A3" s="109" t="s">
        <v>0</v>
      </c>
      <c r="B3" s="108" t="s">
        <v>43</v>
      </c>
      <c r="C3" s="108"/>
      <c r="D3" s="109" t="s">
        <v>44</v>
      </c>
    </row>
    <row r="4" spans="1:4" ht="12.75">
      <c r="A4" s="109"/>
      <c r="B4" s="4">
        <v>2016</v>
      </c>
      <c r="C4" s="4">
        <v>2015</v>
      </c>
      <c r="D4" s="109"/>
    </row>
    <row r="5" spans="1:4" s="33" customFormat="1" ht="12.75" customHeight="1">
      <c r="A5" s="25" t="s">
        <v>45</v>
      </c>
      <c r="B5" s="31">
        <v>3148</v>
      </c>
      <c r="C5" s="31">
        <v>3147</v>
      </c>
      <c r="D5" s="32">
        <f>B5/C5*100</f>
        <v>100.03177629488403</v>
      </c>
    </row>
    <row r="6" spans="1:4" ht="12.75">
      <c r="A6" s="18" t="s">
        <v>46</v>
      </c>
      <c r="B6" s="8"/>
      <c r="C6" s="8"/>
      <c r="D6" s="32"/>
    </row>
    <row r="7" spans="1:4" ht="12.75">
      <c r="A7" s="18" t="s">
        <v>47</v>
      </c>
      <c r="B7" s="8">
        <v>1884</v>
      </c>
      <c r="C7" s="8">
        <v>1846</v>
      </c>
      <c r="D7" s="34">
        <f>B7/C7*100</f>
        <v>102.05850487540629</v>
      </c>
    </row>
    <row r="8" spans="1:4" ht="12.75">
      <c r="A8" s="18" t="s">
        <v>48</v>
      </c>
      <c r="B8" s="8">
        <v>510</v>
      </c>
      <c r="C8" s="8">
        <v>548</v>
      </c>
      <c r="D8" s="34">
        <f>B8/C8*100</f>
        <v>93.06569343065694</v>
      </c>
    </row>
    <row r="9" spans="1:4" ht="12.75">
      <c r="A9" s="18" t="s">
        <v>49</v>
      </c>
      <c r="B9" s="8">
        <v>539</v>
      </c>
      <c r="C9" s="8">
        <v>539</v>
      </c>
      <c r="D9" s="34">
        <f>B9/C9*100</f>
        <v>100</v>
      </c>
    </row>
    <row r="10" spans="1:4" ht="12.75">
      <c r="A10" s="18" t="s">
        <v>50</v>
      </c>
      <c r="B10" s="8">
        <v>215</v>
      </c>
      <c r="C10" s="8">
        <v>214</v>
      </c>
      <c r="D10" s="34">
        <f>B10/C10*100</f>
        <v>100.46728971962618</v>
      </c>
    </row>
    <row r="11" spans="1:4" s="33" customFormat="1" ht="12.75">
      <c r="A11" s="25" t="s">
        <v>51</v>
      </c>
      <c r="B11" s="31">
        <v>2808</v>
      </c>
      <c r="C11" s="31">
        <v>2776</v>
      </c>
      <c r="D11" s="35">
        <f>B11/C11*100</f>
        <v>101.15273775216139</v>
      </c>
    </row>
    <row r="12" spans="1:4" s="33" customFormat="1" ht="12.75">
      <c r="A12" s="18" t="s">
        <v>46</v>
      </c>
      <c r="B12" s="31"/>
      <c r="C12" s="31"/>
      <c r="D12" s="35"/>
    </row>
    <row r="13" spans="1:4" s="33" customFormat="1" ht="12.75">
      <c r="A13" s="18" t="s">
        <v>47</v>
      </c>
      <c r="B13" s="8">
        <v>1783</v>
      </c>
      <c r="C13" s="8">
        <v>1735</v>
      </c>
      <c r="D13" s="34">
        <f>B13/C13*100</f>
        <v>102.76657060518733</v>
      </c>
    </row>
    <row r="14" spans="1:4" s="33" customFormat="1" ht="12.75">
      <c r="A14" s="18" t="s">
        <v>48</v>
      </c>
      <c r="B14" s="8">
        <v>445</v>
      </c>
      <c r="C14" s="8">
        <v>468</v>
      </c>
      <c r="D14" s="34">
        <f>B14/C14*100</f>
        <v>95.08547008547008</v>
      </c>
    </row>
    <row r="15" spans="1:4" s="33" customFormat="1" ht="12.75">
      <c r="A15" s="18" t="s">
        <v>49</v>
      </c>
      <c r="B15" s="8">
        <v>406</v>
      </c>
      <c r="C15" s="8">
        <v>399</v>
      </c>
      <c r="D15" s="34">
        <f>B15/C15*100</f>
        <v>101.75438596491229</v>
      </c>
    </row>
    <row r="16" spans="1:8" s="33" customFormat="1" ht="12.75">
      <c r="A16" s="18" t="s">
        <v>50</v>
      </c>
      <c r="B16" s="8">
        <v>174</v>
      </c>
      <c r="C16" s="8">
        <v>174</v>
      </c>
      <c r="D16" s="34">
        <f>B16/C16*100</f>
        <v>100</v>
      </c>
      <c r="H16" s="36"/>
    </row>
    <row r="17" spans="1:4" s="33" customFormat="1" ht="12.75">
      <c r="A17" s="25" t="s">
        <v>52</v>
      </c>
      <c r="B17" s="35">
        <v>76.9</v>
      </c>
      <c r="C17" s="35">
        <v>76.6</v>
      </c>
      <c r="D17" s="35">
        <f>B17/C17*100</f>
        <v>100.3916449086162</v>
      </c>
    </row>
    <row r="18" spans="1:4" ht="12.75">
      <c r="A18" s="18" t="s">
        <v>46</v>
      </c>
      <c r="B18" s="8"/>
      <c r="C18" s="8"/>
      <c r="D18" s="35"/>
    </row>
    <row r="19" spans="1:4" ht="12.75">
      <c r="A19" s="18" t="s">
        <v>47</v>
      </c>
      <c r="B19" s="34">
        <v>46</v>
      </c>
      <c r="C19" s="34">
        <v>46.2</v>
      </c>
      <c r="D19" s="34">
        <f>B19/C19*100</f>
        <v>99.56709956709956</v>
      </c>
    </row>
    <row r="20" spans="1:4" ht="12.75">
      <c r="A20" s="18" t="s">
        <v>48</v>
      </c>
      <c r="B20" s="34">
        <v>136.9</v>
      </c>
      <c r="C20" s="34">
        <v>125.2</v>
      </c>
      <c r="D20" s="34">
        <f>B20/C20*100</f>
        <v>109.3450479233227</v>
      </c>
    </row>
    <row r="21" spans="1:4" ht="12.75">
      <c r="A21" s="18" t="s">
        <v>49</v>
      </c>
      <c r="B21" s="34">
        <v>115.7</v>
      </c>
      <c r="C21" s="34">
        <v>112.3</v>
      </c>
      <c r="D21" s="34">
        <f>B21/C21*100</f>
        <v>103.02760463045415</v>
      </c>
    </row>
    <row r="22" spans="1:4" ht="12.75">
      <c r="A22" s="18" t="s">
        <v>50</v>
      </c>
      <c r="B22" s="34">
        <v>108.8</v>
      </c>
      <c r="C22" s="34">
        <v>124</v>
      </c>
      <c r="D22" s="34">
        <f>B22/C22*100</f>
        <v>87.74193548387098</v>
      </c>
    </row>
    <row r="23" spans="1:4" s="33" customFormat="1" ht="12.75">
      <c r="A23" s="25" t="s">
        <v>53</v>
      </c>
      <c r="B23" s="31">
        <v>1444</v>
      </c>
      <c r="C23" s="31">
        <v>1445</v>
      </c>
      <c r="D23" s="35">
        <f>B23/C23*100</f>
        <v>99.93079584775086</v>
      </c>
    </row>
    <row r="24" spans="1:4" ht="12.75">
      <c r="A24" s="18" t="s">
        <v>46</v>
      </c>
      <c r="B24" s="8"/>
      <c r="C24" s="8"/>
      <c r="D24" s="35"/>
    </row>
    <row r="25" spans="1:4" ht="12.75">
      <c r="A25" s="18" t="s">
        <v>47</v>
      </c>
      <c r="B25" s="8">
        <v>1159</v>
      </c>
      <c r="C25" s="8">
        <v>1141</v>
      </c>
      <c r="D25" s="34">
        <f>B25/C25*100</f>
        <v>101.57756354075373</v>
      </c>
    </row>
    <row r="26" spans="1:4" ht="12.75">
      <c r="A26" s="18" t="s">
        <v>48</v>
      </c>
      <c r="B26" s="8">
        <v>107</v>
      </c>
      <c r="C26" s="8">
        <v>118</v>
      </c>
      <c r="D26" s="34">
        <f>B26/C26*100</f>
        <v>90.67796610169492</v>
      </c>
    </row>
    <row r="27" spans="1:4" ht="12.75">
      <c r="A27" s="18" t="s">
        <v>49</v>
      </c>
      <c r="B27" s="8">
        <v>106</v>
      </c>
      <c r="C27" s="8">
        <v>106</v>
      </c>
      <c r="D27" s="34">
        <f>B27/C27*100</f>
        <v>100</v>
      </c>
    </row>
    <row r="28" spans="1:4" ht="12.75">
      <c r="A28" s="18" t="s">
        <v>50</v>
      </c>
      <c r="B28" s="8">
        <v>72</v>
      </c>
      <c r="C28" s="8">
        <v>80</v>
      </c>
      <c r="D28" s="34">
        <f>B28/C28*100</f>
        <v>90</v>
      </c>
    </row>
    <row r="29" spans="1:4" s="33" customFormat="1" ht="12.75">
      <c r="A29" s="25" t="s">
        <v>54</v>
      </c>
      <c r="B29" s="35">
        <v>101.4</v>
      </c>
      <c r="C29" s="35">
        <v>101.7</v>
      </c>
      <c r="D29" s="35">
        <f>B29/C29*100</f>
        <v>99.70501474926255</v>
      </c>
    </row>
    <row r="30" spans="1:4" ht="12.75">
      <c r="A30" s="7" t="s">
        <v>46</v>
      </c>
      <c r="B30" s="37"/>
      <c r="C30" s="8"/>
      <c r="D30" s="35"/>
    </row>
    <row r="31" spans="1:4" ht="12.75">
      <c r="A31" s="7" t="s">
        <v>47</v>
      </c>
      <c r="B31" s="8">
        <v>95.9</v>
      </c>
      <c r="C31" s="8">
        <v>94.4</v>
      </c>
      <c r="D31" s="34">
        <f>B31/C31*100</f>
        <v>101.58898305084745</v>
      </c>
    </row>
    <row r="32" spans="1:4" ht="12.75">
      <c r="A32" s="7" t="s">
        <v>48</v>
      </c>
      <c r="B32" s="8">
        <v>136.6</v>
      </c>
      <c r="C32" s="8">
        <v>155.6</v>
      </c>
      <c r="D32" s="34">
        <f>B32/C32*100</f>
        <v>87.7892030848329</v>
      </c>
    </row>
    <row r="33" spans="1:4" ht="12.75">
      <c r="A33" s="7" t="s">
        <v>49</v>
      </c>
      <c r="B33" s="8">
        <v>108.8</v>
      </c>
      <c r="C33" s="8">
        <v>110.8</v>
      </c>
      <c r="D33" s="34">
        <f>B33/C33*100</f>
        <v>98.19494584837545</v>
      </c>
    </row>
    <row r="34" spans="1:4" ht="12.75">
      <c r="A34" s="7" t="s">
        <v>50</v>
      </c>
      <c r="B34" s="8">
        <v>125.9</v>
      </c>
      <c r="C34" s="34">
        <v>114.7</v>
      </c>
      <c r="D34" s="34">
        <f>B34/C34*100</f>
        <v>109.7646033129904</v>
      </c>
    </row>
    <row r="35" spans="1:4" s="33" customFormat="1" ht="12.75">
      <c r="A35" s="38" t="s">
        <v>55</v>
      </c>
      <c r="B35" s="31">
        <v>1022</v>
      </c>
      <c r="C35" s="31">
        <v>1027.5</v>
      </c>
      <c r="D35" s="35">
        <f>B35/C35*100</f>
        <v>99.4647201946472</v>
      </c>
    </row>
    <row r="36" spans="1:4" ht="12.75">
      <c r="A36" s="7" t="s">
        <v>46</v>
      </c>
      <c r="B36" s="8"/>
      <c r="C36" s="8"/>
      <c r="D36" s="35"/>
    </row>
    <row r="37" spans="1:4" ht="12.75">
      <c r="A37" s="7" t="s">
        <v>56</v>
      </c>
      <c r="B37" s="8">
        <v>430</v>
      </c>
      <c r="C37" s="8">
        <v>432</v>
      </c>
      <c r="D37" s="34">
        <f>B37/C37*100</f>
        <v>99.53703703703704</v>
      </c>
    </row>
    <row r="38" spans="1:4" ht="12.75">
      <c r="A38" s="7" t="s">
        <v>57</v>
      </c>
      <c r="B38" s="8">
        <v>273</v>
      </c>
      <c r="C38" s="8">
        <v>275</v>
      </c>
      <c r="D38" s="34">
        <f>B38/C38*100</f>
        <v>99.27272727272727</v>
      </c>
    </row>
    <row r="39" spans="1:4" ht="12.75">
      <c r="A39" s="7" t="s">
        <v>58</v>
      </c>
      <c r="B39" s="8">
        <v>137</v>
      </c>
      <c r="C39" s="8">
        <v>141</v>
      </c>
      <c r="D39" s="34">
        <f>B39/C39*100</f>
        <v>97.16312056737588</v>
      </c>
    </row>
    <row r="40" spans="1:4" s="33" customFormat="1" ht="12.75" customHeight="1">
      <c r="A40" s="38" t="s">
        <v>59</v>
      </c>
      <c r="B40" s="35">
        <v>211610.3</v>
      </c>
      <c r="C40" s="31">
        <v>203664.6</v>
      </c>
      <c r="D40" s="35">
        <f>B40/C40*100</f>
        <v>103.90136528390303</v>
      </c>
    </row>
    <row r="41" spans="1:4" ht="12.75">
      <c r="A41" s="7" t="s">
        <v>46</v>
      </c>
      <c r="B41" s="8"/>
      <c r="C41" s="8"/>
      <c r="D41" s="35"/>
    </row>
    <row r="42" spans="1:4" ht="12.75" customHeight="1">
      <c r="A42" s="7" t="s">
        <v>60</v>
      </c>
      <c r="B42" s="34">
        <v>117025.6</v>
      </c>
      <c r="C42" s="6">
        <v>114598.4</v>
      </c>
      <c r="D42" s="34">
        <f>B42/C42*100</f>
        <v>102.1180051379426</v>
      </c>
    </row>
    <row r="43" spans="1:4" ht="12.75" customHeight="1">
      <c r="A43" s="7" t="s">
        <v>61</v>
      </c>
      <c r="B43" s="34">
        <v>76033.2</v>
      </c>
      <c r="C43" s="6">
        <v>75222.5</v>
      </c>
      <c r="D43" s="34">
        <f>B43/C43*100</f>
        <v>101.07773604971916</v>
      </c>
    </row>
    <row r="44" spans="1:4" ht="12.75" customHeight="1">
      <c r="A44" s="7" t="s">
        <v>62</v>
      </c>
      <c r="B44" s="34">
        <v>36208.7</v>
      </c>
      <c r="C44" s="6">
        <v>35250.6</v>
      </c>
      <c r="D44" s="34">
        <f>B44/C44*100</f>
        <v>102.71796792111338</v>
      </c>
    </row>
    <row r="45" spans="1:4" s="33" customFormat="1" ht="12.75" customHeight="1">
      <c r="A45" s="38" t="s">
        <v>63</v>
      </c>
      <c r="B45" s="39">
        <f>((B40/B35)/12)*1000</f>
        <v>17254.590671885195</v>
      </c>
      <c r="C45" s="39">
        <f>((C40/C35)/12)*1000</f>
        <v>16517.810218978102</v>
      </c>
      <c r="D45" s="32">
        <f>B45/C45*100</f>
        <v>104.46052135930566</v>
      </c>
    </row>
    <row r="46" spans="1:4" ht="12.75" customHeight="1">
      <c r="A46" s="7" t="s">
        <v>46</v>
      </c>
      <c r="B46" s="39"/>
      <c r="C46" s="39"/>
      <c r="D46" s="32"/>
    </row>
    <row r="47" spans="1:4" ht="12.75" customHeight="1">
      <c r="A47" s="7" t="s">
        <v>64</v>
      </c>
      <c r="B47" s="39">
        <f aca="true" t="shared" si="0" ref="B47:C49">((B42/B37)/12)*1000</f>
        <v>22679.379844961244</v>
      </c>
      <c r="C47" s="39">
        <f t="shared" si="0"/>
        <v>22106.172839506173</v>
      </c>
      <c r="D47" s="40">
        <f>B47/C47*100</f>
        <v>102.59297260370049</v>
      </c>
    </row>
    <row r="48" spans="1:4" ht="12.75" customHeight="1">
      <c r="A48" s="7" t="s">
        <v>65</v>
      </c>
      <c r="B48" s="39">
        <f t="shared" si="0"/>
        <v>23209.157509157507</v>
      </c>
      <c r="C48" s="39">
        <f t="shared" si="0"/>
        <v>22794.69696969697</v>
      </c>
      <c r="D48" s="40">
        <f>B48/C48*100</f>
        <v>101.81823228451563</v>
      </c>
    </row>
    <row r="49" spans="1:4" ht="12.75" customHeight="1">
      <c r="A49" s="7" t="s">
        <v>66</v>
      </c>
      <c r="B49" s="39">
        <f t="shared" si="0"/>
        <v>22024.756690997565</v>
      </c>
      <c r="C49" s="39">
        <f t="shared" si="0"/>
        <v>20833.687943262412</v>
      </c>
      <c r="D49" s="40">
        <f>B49/C49*100</f>
        <v>105.71703267793421</v>
      </c>
    </row>
    <row r="52" spans="1:4" ht="44.25" customHeight="1">
      <c r="A52" s="111" t="s">
        <v>67</v>
      </c>
      <c r="B52" s="111"/>
      <c r="C52" s="112" t="s">
        <v>42</v>
      </c>
      <c r="D52" s="112"/>
    </row>
  </sheetData>
  <sheetProtection selectLockedCells="1" selectUnlockedCells="1"/>
  <mergeCells count="6">
    <mergeCell ref="A1:D1"/>
    <mergeCell ref="A3:A4"/>
    <mergeCell ref="B3:C3"/>
    <mergeCell ref="D3:D4"/>
    <mergeCell ref="A52:B52"/>
    <mergeCell ref="C52:D52"/>
  </mergeCells>
  <printOptions/>
  <pageMargins left="0.6298611111111111" right="0.15763888888888888" top="0.6694444444444444" bottom="0.5902777777777777" header="0.5118055555555555" footer="0.5118055555555555"/>
  <pageSetup horizontalDpi="300" verticalDpi="300" orientation="portrait" paperSize="9" scale="105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7">
      <selection activeCell="E25" sqref="E25"/>
    </sheetView>
  </sheetViews>
  <sheetFormatPr defaultColWidth="9.00390625" defaultRowHeight="12.75"/>
  <cols>
    <col min="1" max="1" width="51.125" style="11" customWidth="1"/>
    <col min="2" max="2" width="11.25390625" style="11" customWidth="1"/>
    <col min="3" max="3" width="11.125" style="11" customWidth="1"/>
    <col min="4" max="4" width="12.25390625" style="11" customWidth="1"/>
    <col min="5" max="16384" width="9.125" style="11" customWidth="1"/>
  </cols>
  <sheetData>
    <row r="1" spans="1:4" ht="30.75" customHeight="1">
      <c r="A1" s="113" t="s">
        <v>112</v>
      </c>
      <c r="B1" s="113"/>
      <c r="C1" s="113"/>
      <c r="D1" s="113"/>
    </row>
    <row r="2" spans="1:4" ht="14.25" customHeight="1">
      <c r="A2" s="114"/>
      <c r="B2" s="114"/>
      <c r="C2" s="114"/>
      <c r="D2" s="41"/>
    </row>
    <row r="3" spans="1:4" ht="45">
      <c r="A3" s="42" t="s">
        <v>0</v>
      </c>
      <c r="B3" s="42">
        <v>2016</v>
      </c>
      <c r="C3" s="42">
        <v>2015</v>
      </c>
      <c r="D3" s="42" t="s">
        <v>44</v>
      </c>
    </row>
    <row r="4" spans="1:4" s="45" customFormat="1" ht="14.25">
      <c r="A4" s="77" t="s">
        <v>68</v>
      </c>
      <c r="B4" s="43">
        <f>SUM(B6:B12)</f>
        <v>230623.1</v>
      </c>
      <c r="C4" s="43">
        <f>SUM(C6:C12)</f>
        <v>206458.2</v>
      </c>
      <c r="D4" s="44">
        <f>B4/C4*100</f>
        <v>111.70449999079717</v>
      </c>
    </row>
    <row r="5" spans="1:4" ht="15">
      <c r="A5" s="46" t="s">
        <v>46</v>
      </c>
      <c r="B5" s="5"/>
      <c r="C5" s="5"/>
      <c r="D5" s="47"/>
    </row>
    <row r="6" spans="1:4" ht="18.75" customHeight="1">
      <c r="A6" s="46" t="s">
        <v>69</v>
      </c>
      <c r="B6" s="47">
        <v>137277.5</v>
      </c>
      <c r="C6" s="47">
        <v>134965.1</v>
      </c>
      <c r="D6" s="47">
        <f aca="true" t="shared" si="0" ref="D6:D13">B6/C6*100</f>
        <v>101.71333181689192</v>
      </c>
    </row>
    <row r="7" spans="1:4" ht="18" customHeight="1">
      <c r="A7" s="46" t="s">
        <v>70</v>
      </c>
      <c r="B7" s="47">
        <v>15415.2</v>
      </c>
      <c r="C7" s="47">
        <v>9795.5</v>
      </c>
      <c r="D7" s="47">
        <f t="shared" si="0"/>
        <v>157.37022101985607</v>
      </c>
    </row>
    <row r="8" spans="1:4" ht="18" customHeight="1">
      <c r="A8" s="46" t="s">
        <v>71</v>
      </c>
      <c r="B8" s="47">
        <v>19438.1</v>
      </c>
      <c r="C8" s="47">
        <v>10959.3</v>
      </c>
      <c r="D8" s="47">
        <f t="shared" si="0"/>
        <v>177.36625514403292</v>
      </c>
    </row>
    <row r="9" spans="1:4" ht="18" customHeight="1">
      <c r="A9" s="46" t="s">
        <v>72</v>
      </c>
      <c r="B9" s="47">
        <v>13046</v>
      </c>
      <c r="C9" s="47">
        <v>12439.6</v>
      </c>
      <c r="D9" s="47">
        <f t="shared" si="0"/>
        <v>104.87475481526738</v>
      </c>
    </row>
    <row r="10" spans="1:4" ht="18" customHeight="1">
      <c r="A10" s="46" t="s">
        <v>73</v>
      </c>
      <c r="B10" s="47">
        <v>3809.8</v>
      </c>
      <c r="C10" s="47">
        <v>3313</v>
      </c>
      <c r="D10" s="47">
        <f t="shared" si="0"/>
        <v>114.99547238152732</v>
      </c>
    </row>
    <row r="11" spans="1:4" ht="18" customHeight="1">
      <c r="A11" s="46" t="s">
        <v>74</v>
      </c>
      <c r="B11" s="47">
        <v>12623.9</v>
      </c>
      <c r="C11" s="47">
        <v>6257</v>
      </c>
      <c r="D11" s="47">
        <f t="shared" si="0"/>
        <v>201.75643279526932</v>
      </c>
    </row>
    <row r="12" spans="1:4" ht="18.75" customHeight="1">
      <c r="A12" s="46" t="s">
        <v>75</v>
      </c>
      <c r="B12" s="47">
        <v>29012.6</v>
      </c>
      <c r="C12" s="47">
        <v>28728.7</v>
      </c>
      <c r="D12" s="47">
        <f t="shared" si="0"/>
        <v>100.98821039587588</v>
      </c>
    </row>
    <row r="13" spans="1:4" s="45" customFormat="1" ht="25.5" customHeight="1">
      <c r="A13" s="48" t="s">
        <v>76</v>
      </c>
      <c r="B13" s="48">
        <v>415</v>
      </c>
      <c r="C13" s="48">
        <v>428</v>
      </c>
      <c r="D13" s="43">
        <f t="shared" si="0"/>
        <v>96.96261682242991</v>
      </c>
    </row>
    <row r="14" spans="1:4" ht="15">
      <c r="A14" s="49" t="s">
        <v>46</v>
      </c>
      <c r="B14" s="49"/>
      <c r="C14" s="49"/>
      <c r="D14" s="50"/>
    </row>
    <row r="15" spans="1:4" ht="15">
      <c r="A15" s="49" t="s">
        <v>77</v>
      </c>
      <c r="B15" s="49">
        <v>58</v>
      </c>
      <c r="C15" s="49">
        <v>57</v>
      </c>
      <c r="D15" s="50">
        <f>B15/C15*100</f>
        <v>101.75438596491229</v>
      </c>
    </row>
    <row r="16" spans="1:4" ht="15">
      <c r="A16" s="49" t="s">
        <v>78</v>
      </c>
      <c r="B16" s="49">
        <v>178</v>
      </c>
      <c r="C16" s="49">
        <v>180</v>
      </c>
      <c r="D16" s="50">
        <f>B16/C16*100</f>
        <v>98.88888888888889</v>
      </c>
    </row>
    <row r="17" spans="1:4" s="45" customFormat="1" ht="28.5">
      <c r="A17" s="48" t="s">
        <v>79</v>
      </c>
      <c r="B17" s="43">
        <v>105426.3</v>
      </c>
      <c r="C17" s="43">
        <v>103461</v>
      </c>
      <c r="D17" s="43">
        <f>B17/C17*100</f>
        <v>101.8995563545684</v>
      </c>
    </row>
    <row r="18" spans="1:4" ht="15">
      <c r="A18" s="49" t="s">
        <v>46</v>
      </c>
      <c r="B18" s="50"/>
      <c r="C18" s="50"/>
      <c r="D18" s="50"/>
    </row>
    <row r="19" spans="1:4" ht="15">
      <c r="A19" s="49" t="s">
        <v>80</v>
      </c>
      <c r="B19" s="50">
        <v>29157.6</v>
      </c>
      <c r="C19" s="50">
        <v>28051.3</v>
      </c>
      <c r="D19" s="50">
        <f>B19/C19*100</f>
        <v>103.94384573976963</v>
      </c>
    </row>
    <row r="20" spans="1:4" ht="28.5" customHeight="1">
      <c r="A20" s="49" t="s">
        <v>81</v>
      </c>
      <c r="B20" s="50">
        <v>44672.8</v>
      </c>
      <c r="C20" s="50">
        <v>44760.8</v>
      </c>
      <c r="D20" s="50">
        <f>B20/C20*100</f>
        <v>99.8033994030491</v>
      </c>
    </row>
    <row r="21" spans="1:4" s="45" customFormat="1" ht="28.5">
      <c r="A21" s="48" t="s">
        <v>82</v>
      </c>
      <c r="B21" s="43">
        <f>((B17/B13)/12)*1000</f>
        <v>21169.939759036144</v>
      </c>
      <c r="C21" s="43">
        <f>((C17/C13)/12)*1000</f>
        <v>20144.275700934577</v>
      </c>
      <c r="D21" s="43">
        <f>B21/C21*100</f>
        <v>105.0915906500127</v>
      </c>
    </row>
    <row r="22" spans="1:4" ht="15">
      <c r="A22" s="49" t="s">
        <v>46</v>
      </c>
      <c r="B22" s="43"/>
      <c r="C22" s="43"/>
      <c r="D22" s="50"/>
    </row>
    <row r="23" spans="1:4" ht="21" customHeight="1">
      <c r="A23" s="49" t="s">
        <v>83</v>
      </c>
      <c r="B23" s="43">
        <f>((B19/B15)/12)*1000</f>
        <v>41893.10344827586</v>
      </c>
      <c r="C23" s="43">
        <f>((C19/C15)/12)*1000</f>
        <v>41010.67251461988</v>
      </c>
      <c r="D23" s="50">
        <f>B23/C23*100</f>
        <v>102.15171046839431</v>
      </c>
    </row>
    <row r="24" spans="1:4" ht="29.25" customHeight="1">
      <c r="A24" s="49" t="s">
        <v>84</v>
      </c>
      <c r="B24" s="43">
        <f>((B20/B16)/12)*1000</f>
        <v>20914.232209737827</v>
      </c>
      <c r="C24" s="43">
        <f>((C20/C16)/12)*1000</f>
        <v>20722.592592592595</v>
      </c>
      <c r="D24" s="50">
        <f>B24/C24*100</f>
        <v>100.92478591319572</v>
      </c>
    </row>
    <row r="25" spans="1:4" ht="34.5" customHeight="1">
      <c r="A25" s="49" t="s">
        <v>85</v>
      </c>
      <c r="B25" s="51">
        <f>B15/35.57</f>
        <v>1.6305875737981446</v>
      </c>
      <c r="C25" s="51">
        <f>C15/36.08</f>
        <v>1.5798226164079823</v>
      </c>
      <c r="D25" s="50">
        <f>B25/C25*100</f>
        <v>103.2133327414685</v>
      </c>
    </row>
    <row r="26" spans="1:4" ht="30">
      <c r="A26" s="49" t="s">
        <v>86</v>
      </c>
      <c r="B26" s="51">
        <f>B16/35.57</f>
        <v>5.004217036828789</v>
      </c>
      <c r="C26" s="51">
        <f>C16/36.08</f>
        <v>4.988913525498892</v>
      </c>
      <c r="D26" s="50">
        <f>B26/C26*100</f>
        <v>100.30675038265704</v>
      </c>
    </row>
    <row r="27" spans="1:4" ht="14.25">
      <c r="A27" s="52"/>
      <c r="B27" s="53"/>
      <c r="C27" s="53"/>
      <c r="D27" s="52"/>
    </row>
    <row r="28" spans="1:4" ht="14.25">
      <c r="A28" s="52"/>
      <c r="B28" s="52"/>
      <c r="C28" s="52"/>
      <c r="D28" s="52"/>
    </row>
    <row r="29" spans="1:4" ht="45" customHeight="1">
      <c r="A29" s="54" t="s">
        <v>87</v>
      </c>
      <c r="B29" s="115" t="s">
        <v>42</v>
      </c>
      <c r="C29" s="115"/>
      <c r="D29" s="115"/>
    </row>
  </sheetData>
  <sheetProtection selectLockedCells="1" selectUnlockedCells="1"/>
  <mergeCells count="3">
    <mergeCell ref="A1:D1"/>
    <mergeCell ref="A2:C2"/>
    <mergeCell ref="B29:D29"/>
  </mergeCells>
  <printOptions/>
  <pageMargins left="0.7402777777777778" right="0.30972222222222223" top="1" bottom="1" header="0.5118055555555555" footer="0.5118055555555555"/>
  <pageSetup horizontalDpi="300" verticalDpi="300" orientation="portrait" paperSize="9" scale="10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zoomScalePageLayoutView="0" workbookViewId="0" topLeftCell="A1">
      <selection activeCell="D5" sqref="D5"/>
    </sheetView>
  </sheetViews>
  <sheetFormatPr defaultColWidth="9.00390625" defaultRowHeight="12.75"/>
  <cols>
    <col min="1" max="1" width="46.875" style="1" customWidth="1"/>
    <col min="2" max="2" width="10.125" style="1" customWidth="1"/>
    <col min="3" max="3" width="9.625" style="1" customWidth="1"/>
    <col min="4" max="4" width="10.875" style="1" customWidth="1"/>
    <col min="5" max="5" width="9.00390625" style="1" customWidth="1"/>
    <col min="6" max="6" width="8.375" style="1" customWidth="1"/>
    <col min="7" max="7" width="8.125" style="1" customWidth="1"/>
    <col min="8" max="9" width="0" style="1" hidden="1" customWidth="1"/>
    <col min="10" max="16384" width="9.125" style="1" customWidth="1"/>
  </cols>
  <sheetData>
    <row r="1" spans="1:5" ht="12.75" customHeight="1">
      <c r="A1" s="116" t="s">
        <v>105</v>
      </c>
      <c r="B1" s="116"/>
      <c r="C1" s="116"/>
      <c r="D1" s="116"/>
      <c r="E1" s="116"/>
    </row>
    <row r="2" spans="1:5" ht="20.25" customHeight="1">
      <c r="A2" s="116"/>
      <c r="B2" s="116"/>
      <c r="C2" s="116"/>
      <c r="D2" s="116"/>
      <c r="E2" s="116"/>
    </row>
    <row r="3" spans="1:5" ht="20.25" customHeight="1">
      <c r="A3" s="55"/>
      <c r="B3" s="55"/>
      <c r="C3" s="55"/>
      <c r="D3" s="55"/>
      <c r="E3" s="55"/>
    </row>
    <row r="4" spans="1:5" ht="67.5" customHeight="1">
      <c r="A4" s="56" t="s">
        <v>9</v>
      </c>
      <c r="B4" s="57" t="s">
        <v>88</v>
      </c>
      <c r="C4" s="57" t="s">
        <v>89</v>
      </c>
      <c r="D4" s="58" t="s">
        <v>90</v>
      </c>
      <c r="E4" s="57" t="s">
        <v>91</v>
      </c>
    </row>
    <row r="5" spans="1:5" s="33" customFormat="1" ht="15" customHeight="1">
      <c r="A5" s="59" t="s">
        <v>92</v>
      </c>
      <c r="B5" s="60">
        <v>22896.2</v>
      </c>
      <c r="C5" s="60">
        <v>21606</v>
      </c>
      <c r="D5" s="61">
        <f>B5-C5</f>
        <v>1290.2000000000007</v>
      </c>
      <c r="E5" s="61">
        <f>B5/C5*100</f>
        <v>105.97148940109228</v>
      </c>
    </row>
    <row r="6" spans="1:5" ht="15">
      <c r="A6" s="62" t="s">
        <v>93</v>
      </c>
      <c r="B6" s="63"/>
      <c r="C6" s="63"/>
      <c r="D6" s="64"/>
      <c r="E6" s="65"/>
    </row>
    <row r="7" spans="1:5" ht="19.5" customHeight="1">
      <c r="A7" s="66" t="s">
        <v>94</v>
      </c>
      <c r="B7" s="47">
        <v>25524.2</v>
      </c>
      <c r="C7" s="47">
        <v>23682.3</v>
      </c>
      <c r="D7" s="63">
        <f aca="true" t="shared" si="0" ref="D7:D20">B7-C7</f>
        <v>1841.9000000000015</v>
      </c>
      <c r="E7" s="47">
        <f aca="true" t="shared" si="1" ref="E7:E20">B7/C7*100</f>
        <v>107.77753849921672</v>
      </c>
    </row>
    <row r="8" spans="1:8" ht="30.75" customHeight="1">
      <c r="A8" s="66" t="s">
        <v>95</v>
      </c>
      <c r="B8" s="47">
        <v>24361.6</v>
      </c>
      <c r="C8" s="47">
        <v>22824.2</v>
      </c>
      <c r="D8" s="47">
        <f t="shared" si="0"/>
        <v>1537.3999999999978</v>
      </c>
      <c r="E8" s="47">
        <f t="shared" si="1"/>
        <v>106.73583301933911</v>
      </c>
      <c r="H8" s="1" t="s">
        <v>96</v>
      </c>
    </row>
    <row r="9" spans="1:5" ht="30">
      <c r="A9" s="67" t="s">
        <v>97</v>
      </c>
      <c r="B9" s="47">
        <v>24739</v>
      </c>
      <c r="C9" s="47">
        <v>22419.2</v>
      </c>
      <c r="D9" s="63">
        <f t="shared" si="0"/>
        <v>2319.7999999999993</v>
      </c>
      <c r="E9" s="47">
        <f t="shared" si="1"/>
        <v>110.34738081644304</v>
      </c>
    </row>
    <row r="10" spans="1:5" ht="19.5" customHeight="1">
      <c r="A10" s="66" t="s">
        <v>98</v>
      </c>
      <c r="B10" s="47">
        <v>17509.6</v>
      </c>
      <c r="C10" s="47">
        <v>19778.4</v>
      </c>
      <c r="D10" s="47">
        <f t="shared" si="0"/>
        <v>-2268.800000000003</v>
      </c>
      <c r="E10" s="47">
        <f t="shared" si="1"/>
        <v>88.52890021437526</v>
      </c>
    </row>
    <row r="11" spans="1:5" ht="20.25" customHeight="1">
      <c r="A11" s="66" t="s">
        <v>99</v>
      </c>
      <c r="B11" s="47">
        <v>21906.2</v>
      </c>
      <c r="C11" s="47">
        <v>18118.1</v>
      </c>
      <c r="D11" s="63">
        <f t="shared" si="0"/>
        <v>3788.100000000002</v>
      </c>
      <c r="E11" s="47">
        <f t="shared" si="1"/>
        <v>120.90782146030764</v>
      </c>
    </row>
    <row r="12" spans="1:5" ht="45">
      <c r="A12" s="66" t="s">
        <v>100</v>
      </c>
      <c r="B12" s="47">
        <v>31147.6</v>
      </c>
      <c r="C12" s="47">
        <v>30366.6</v>
      </c>
      <c r="D12" s="63">
        <f t="shared" si="0"/>
        <v>781</v>
      </c>
      <c r="E12" s="47">
        <f t="shared" si="1"/>
        <v>102.5719046584076</v>
      </c>
    </row>
    <row r="13" spans="1:5" ht="18.75" customHeight="1">
      <c r="A13" s="66" t="s">
        <v>106</v>
      </c>
      <c r="B13" s="47">
        <v>20913.8</v>
      </c>
      <c r="C13" s="47">
        <v>18935.5</v>
      </c>
      <c r="D13" s="63">
        <f t="shared" si="0"/>
        <v>1978.2999999999993</v>
      </c>
      <c r="E13" s="47">
        <f t="shared" si="1"/>
        <v>110.44757202080748</v>
      </c>
    </row>
    <row r="14" spans="1:6" ht="30">
      <c r="A14" s="66" t="s">
        <v>107</v>
      </c>
      <c r="B14" s="68">
        <f>УО!B48</f>
        <v>23209.157509157507</v>
      </c>
      <c r="C14" s="68">
        <f>УО!C48</f>
        <v>22794.69696969697</v>
      </c>
      <c r="D14" s="65">
        <f t="shared" si="0"/>
        <v>414.4605394605351</v>
      </c>
      <c r="E14" s="65">
        <f t="shared" si="1"/>
        <v>101.81823228451563</v>
      </c>
      <c r="F14" s="37"/>
    </row>
    <row r="15" spans="1:6" ht="30">
      <c r="A15" s="66" t="s">
        <v>108</v>
      </c>
      <c r="B15" s="68">
        <f>УО!B49</f>
        <v>22024.756690997565</v>
      </c>
      <c r="C15" s="68">
        <f>УО!C49</f>
        <v>20833.687943262412</v>
      </c>
      <c r="D15" s="65">
        <f t="shared" si="0"/>
        <v>1191.068747735153</v>
      </c>
      <c r="E15" s="65">
        <f t="shared" si="1"/>
        <v>105.71703267793421</v>
      </c>
      <c r="F15" s="37"/>
    </row>
    <row r="16" spans="1:10" ht="31.5" customHeight="1">
      <c r="A16" s="66" t="s">
        <v>109</v>
      </c>
      <c r="B16" s="47">
        <v>20913.8</v>
      </c>
      <c r="C16" s="47">
        <v>18935.5</v>
      </c>
      <c r="D16" s="63">
        <f t="shared" si="0"/>
        <v>1978.2999999999993</v>
      </c>
      <c r="E16" s="47">
        <f t="shared" si="1"/>
        <v>110.44757202080748</v>
      </c>
      <c r="F16" s="37"/>
      <c r="J16" s="1" t="s">
        <v>101</v>
      </c>
    </row>
    <row r="17" spans="1:6" ht="15">
      <c r="A17" s="66" t="s">
        <v>110</v>
      </c>
      <c r="B17" s="69">
        <f>здравоох!B23</f>
        <v>41893.10344827586</v>
      </c>
      <c r="C17" s="69">
        <f>здравоох!C23</f>
        <v>41010.67251461988</v>
      </c>
      <c r="D17" s="65">
        <f t="shared" si="0"/>
        <v>882.4309336559818</v>
      </c>
      <c r="E17" s="65">
        <f t="shared" si="1"/>
        <v>102.15171046839431</v>
      </c>
      <c r="F17" s="37"/>
    </row>
    <row r="18" spans="1:6" ht="15">
      <c r="A18" s="66" t="s">
        <v>111</v>
      </c>
      <c r="B18" s="69">
        <f>здравоох!B24</f>
        <v>20914.232209737827</v>
      </c>
      <c r="C18" s="69">
        <f>здравоох!C24</f>
        <v>20722.592592592595</v>
      </c>
      <c r="D18" s="65">
        <f t="shared" si="0"/>
        <v>191.63961714523248</v>
      </c>
      <c r="E18" s="65">
        <f t="shared" si="1"/>
        <v>100.92478591319572</v>
      </c>
      <c r="F18" s="37"/>
    </row>
    <row r="19" spans="1:5" ht="45">
      <c r="A19" s="66" t="s">
        <v>102</v>
      </c>
      <c r="B19" s="47">
        <v>17006</v>
      </c>
      <c r="C19" s="47">
        <v>15531.1</v>
      </c>
      <c r="D19" s="63">
        <f t="shared" si="0"/>
        <v>1474.8999999999996</v>
      </c>
      <c r="E19" s="47">
        <f t="shared" si="1"/>
        <v>109.49642974419069</v>
      </c>
    </row>
    <row r="20" spans="1:5" ht="21" customHeight="1">
      <c r="A20" s="62" t="s">
        <v>103</v>
      </c>
      <c r="B20" s="47">
        <v>18273.4</v>
      </c>
      <c r="C20" s="47">
        <v>16914.5</v>
      </c>
      <c r="D20" s="63">
        <f t="shared" si="0"/>
        <v>1358.9000000000015</v>
      </c>
      <c r="E20" s="47">
        <f t="shared" si="1"/>
        <v>108.03393538088623</v>
      </c>
    </row>
    <row r="21" spans="2:5" ht="15.75">
      <c r="B21" s="70"/>
      <c r="C21" s="70"/>
      <c r="D21" s="71"/>
      <c r="E21" s="71"/>
    </row>
    <row r="22" spans="1:5" ht="12.75" customHeight="1">
      <c r="A22" s="117" t="s">
        <v>67</v>
      </c>
      <c r="B22" s="117"/>
      <c r="C22" s="70"/>
      <c r="D22" s="71"/>
      <c r="E22" s="71"/>
    </row>
    <row r="23" spans="1:5" ht="30.75" customHeight="1">
      <c r="A23" s="117"/>
      <c r="B23" s="117"/>
      <c r="D23" s="72"/>
      <c r="E23" s="73" t="s">
        <v>42</v>
      </c>
    </row>
    <row r="24" spans="2:5" ht="15.75">
      <c r="B24" s="70"/>
      <c r="C24" s="70"/>
      <c r="D24" s="71"/>
      <c r="E24" s="71"/>
    </row>
    <row r="25" spans="2:5" ht="15.75">
      <c r="B25" s="70"/>
      <c r="C25" s="70"/>
      <c r="D25" s="71"/>
      <c r="E25" s="71"/>
    </row>
    <row r="26" spans="2:5" ht="15.75">
      <c r="B26" s="70"/>
      <c r="C26" s="70"/>
      <c r="D26" s="71"/>
      <c r="E26" s="71"/>
    </row>
    <row r="27" spans="2:5" ht="15.75">
      <c r="B27" s="70"/>
      <c r="C27" s="70"/>
      <c r="D27" s="71"/>
      <c r="E27" s="71"/>
    </row>
    <row r="28" spans="2:5" ht="15.75">
      <c r="B28" s="74"/>
      <c r="C28" s="74"/>
      <c r="D28" s="75"/>
      <c r="E28" s="75"/>
    </row>
    <row r="29" spans="2:5" ht="15.75">
      <c r="B29" s="74"/>
      <c r="C29" s="74"/>
      <c r="D29" s="75"/>
      <c r="E29" s="75"/>
    </row>
    <row r="30" spans="2:5" ht="15.75">
      <c r="B30" s="74"/>
      <c r="C30" s="74"/>
      <c r="D30" s="75"/>
      <c r="E30" s="75"/>
    </row>
    <row r="31" spans="2:5" ht="15.75">
      <c r="B31" s="74"/>
      <c r="C31" s="74"/>
      <c r="D31" s="75"/>
      <c r="E31" s="75"/>
    </row>
    <row r="32" spans="2:5" ht="15.75">
      <c r="B32" s="74"/>
      <c r="C32" s="74"/>
      <c r="D32" s="75"/>
      <c r="E32" s="75"/>
    </row>
    <row r="33" spans="2:5" ht="15.75">
      <c r="B33" s="74"/>
      <c r="C33" s="74"/>
      <c r="D33" s="75"/>
      <c r="E33" s="75"/>
    </row>
    <row r="34" spans="2:5" ht="15.75">
      <c r="B34" s="74"/>
      <c r="C34" s="74"/>
      <c r="D34" s="75"/>
      <c r="E34" s="75"/>
    </row>
    <row r="35" spans="2:5" ht="15.75">
      <c r="B35" s="74"/>
      <c r="C35" s="74"/>
      <c r="D35" s="75"/>
      <c r="E35" s="75"/>
    </row>
    <row r="36" spans="2:5" ht="15.75">
      <c r="B36" s="74"/>
      <c r="C36" s="74"/>
      <c r="D36" s="75"/>
      <c r="E36" s="75"/>
    </row>
    <row r="37" spans="2:5" ht="15.75">
      <c r="B37" s="74"/>
      <c r="C37" s="74"/>
      <c r="D37" s="75"/>
      <c r="E37" s="75"/>
    </row>
    <row r="38" spans="2:5" ht="15.75">
      <c r="B38" s="74"/>
      <c r="C38" s="74"/>
      <c r="D38" s="75"/>
      <c r="E38" s="75"/>
    </row>
    <row r="39" spans="2:5" ht="15.75">
      <c r="B39" s="74"/>
      <c r="C39" s="74"/>
      <c r="D39" s="75"/>
      <c r="E39" s="75"/>
    </row>
    <row r="40" spans="2:5" ht="15.75">
      <c r="B40" s="74"/>
      <c r="C40" s="74"/>
      <c r="D40" s="75"/>
      <c r="E40" s="75"/>
    </row>
    <row r="41" spans="2:5" ht="15.75">
      <c r="B41" s="74"/>
      <c r="C41" s="74"/>
      <c r="D41" s="75"/>
      <c r="E41" s="75"/>
    </row>
    <row r="42" spans="2:3" ht="12.75">
      <c r="B42" s="76"/>
      <c r="C42" s="76"/>
    </row>
    <row r="43" spans="2:3" ht="12.75">
      <c r="B43" s="76"/>
      <c r="C43" s="76"/>
    </row>
    <row r="44" spans="2:3" ht="12.75">
      <c r="B44" s="76"/>
      <c r="C44" s="76"/>
    </row>
    <row r="45" spans="2:3" ht="12.75">
      <c r="B45" s="76"/>
      <c r="C45" s="76"/>
    </row>
  </sheetData>
  <sheetProtection selectLockedCells="1" selectUnlockedCells="1"/>
  <mergeCells count="2">
    <mergeCell ref="A1:E2"/>
    <mergeCell ref="A22:B23"/>
  </mergeCells>
  <printOptions/>
  <pageMargins left="0.7201388888888889" right="0.4" top="0.9840277777777777" bottom="0.9840277777777777" header="0.5118055555555555" footer="0.5118055555555555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ОЭ УЭП (специалист)</dc:creator>
  <cp:keywords/>
  <dc:description/>
  <cp:lastModifiedBy>ОЭ УЭП (специалист)</cp:lastModifiedBy>
  <cp:lastPrinted>2017-02-08T06:48:49Z</cp:lastPrinted>
  <dcterms:created xsi:type="dcterms:W3CDTF">2016-11-28T11:04:04Z</dcterms:created>
  <dcterms:modified xsi:type="dcterms:W3CDTF">2017-02-14T06:12:55Z</dcterms:modified>
  <cp:category/>
  <cp:version/>
  <cp:contentType/>
  <cp:contentStatus/>
</cp:coreProperties>
</file>