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268" activeTab="3"/>
  </bookViews>
  <sheets>
    <sheet name="1" sheetId="1" r:id="rId1"/>
    <sheet name="УО" sheetId="2" r:id="rId2"/>
    <sheet name="здравоох" sheetId="3" r:id="rId3"/>
    <sheet name="зар.пл" sheetId="4" r:id="rId4"/>
  </sheets>
  <definedNames>
    <definedName name="_xlnm.Print_Titles" localSheetId="0">'1'!$3:$4</definedName>
    <definedName name="_xlnm.Print_Area" localSheetId="0">'1'!$A$1:$I$41</definedName>
    <definedName name="_xlnm.Print_Area" localSheetId="2">'здравоох'!$A$1:$D$29</definedName>
    <definedName name="_xlnm.Print_Area" localSheetId="1">'УО'!$A$1:$D$52</definedName>
  </definedNames>
  <calcPr fullCalcOnLoad="1"/>
</workbook>
</file>

<file path=xl/sharedStrings.xml><?xml version="1.0" encoding="utf-8"?>
<sst xmlns="http://schemas.openxmlformats.org/spreadsheetml/2006/main" count="208" uniqueCount="149">
  <si>
    <t>№п/п</t>
  </si>
  <si>
    <t>Показатели</t>
  </si>
  <si>
    <t>Ед. изм.</t>
  </si>
  <si>
    <t>Юрьев-Польский район</t>
  </si>
  <si>
    <t>Владимирская область</t>
  </si>
  <si>
    <t>Занимаемое место в области, удельный вес, в %,
отклонение от областного уровня</t>
  </si>
  <si>
    <t>чел.</t>
  </si>
  <si>
    <t>Естественная убыль населения</t>
  </si>
  <si>
    <t>Соотношение числа умерших к числу родившихся</t>
  </si>
  <si>
    <t>вычитаю из показателя прошлого года</t>
  </si>
  <si>
    <t>млн. руб.</t>
  </si>
  <si>
    <t>прошлый год в натуральных показателях выводится через проценты роста статистики</t>
  </si>
  <si>
    <t>в том числе по видам деятельности:</t>
  </si>
  <si>
    <t>обрабатывающие производства</t>
  </si>
  <si>
    <t>производство и распределение электроэнергии, газа и воды</t>
  </si>
  <si>
    <t>добыча полезных ископаемых</t>
  </si>
  <si>
    <t>Объем отгруженных товаров собственного производства крупными и средними предприятиями района в расчете на душу населения</t>
  </si>
  <si>
    <t>тыс.руб.</t>
  </si>
  <si>
    <t>-</t>
  </si>
  <si>
    <t>КРС - всего</t>
  </si>
  <si>
    <t>голов</t>
  </si>
  <si>
    <t>в т.ч. коров</t>
  </si>
  <si>
    <t>свиней</t>
  </si>
  <si>
    <t>тонн</t>
  </si>
  <si>
    <t>в т.ч. КРС</t>
  </si>
  <si>
    <t xml:space="preserve">       свиней</t>
  </si>
  <si>
    <t>кг</t>
  </si>
  <si>
    <t>в сопоставимых ценах к соответствующему уровню предыдущего года</t>
  </si>
  <si>
    <t>%</t>
  </si>
  <si>
    <t>кв.м общ. площади</t>
  </si>
  <si>
    <t>руб.</t>
  </si>
  <si>
    <t>тыс.тн.</t>
  </si>
  <si>
    <t>тыс.чел.</t>
  </si>
  <si>
    <t>Наименование показателя</t>
  </si>
  <si>
    <t>Всего по району</t>
  </si>
  <si>
    <t>Количество учеников в школах - всего, чел.</t>
  </si>
  <si>
    <t>в том числе:</t>
  </si>
  <si>
    <t>МО г. Юрьев - Польский</t>
  </si>
  <si>
    <t>МО Красносельское</t>
  </si>
  <si>
    <t>МО Небыловское</t>
  </si>
  <si>
    <t>МО Симское</t>
  </si>
  <si>
    <t>в том числе учащиеся 1-9 классов, чел.</t>
  </si>
  <si>
    <t>Расходы на 1 ученика в школах, тыс. руб.</t>
  </si>
  <si>
    <t>Количество детей в ДОУ, чел.</t>
  </si>
  <si>
    <t>Расходы на 1 воспитанника ДОУ, тыс. руб.</t>
  </si>
  <si>
    <t xml:space="preserve">Численность работающих в образовании - всего, чел. </t>
  </si>
  <si>
    <t>педагогический персонал - всего, чел.</t>
  </si>
  <si>
    <t>педагогический персонал в школах, чел.</t>
  </si>
  <si>
    <t>педагогический персонал в ДОУ, чел.</t>
  </si>
  <si>
    <t>Фонд оплаты труда работающих в образовании - всего, тыс. руб.</t>
  </si>
  <si>
    <t>ФОТ педагогического персонала - всего, тыс. руб.</t>
  </si>
  <si>
    <t>ФОТ педагогического персонала в школах, тыс. руб.</t>
  </si>
  <si>
    <t>ФОТ педагогического персонала в ДОУ, тыс. руб.</t>
  </si>
  <si>
    <t>Средняя заработная плата работающих в образовании - всего, руб.</t>
  </si>
  <si>
    <t>средняя заработная плата педагогического персонала - всего,  руб.</t>
  </si>
  <si>
    <t>средняя заработная плата педагогического персонала в школах, руб.</t>
  </si>
  <si>
    <t>средняя заработная плата педагогического персонала в ДОУ,  руб.</t>
  </si>
  <si>
    <t>Расходы на здравоохранение - всего, тыс. руб.</t>
  </si>
  <si>
    <t>расходы на оплату труда с начислениями, тыс. руб.</t>
  </si>
  <si>
    <t>расходы на медикаменты, тыс. руб.</t>
  </si>
  <si>
    <t>расходы на приобретение оборудования, тыс. руб.</t>
  </si>
  <si>
    <t>коммунальные расходы, тыс. руб.</t>
  </si>
  <si>
    <t>расходы на питание, тыс. руб.</t>
  </si>
  <si>
    <t>расходы на проведение ремонтных работ, тыс. руб.</t>
  </si>
  <si>
    <t>прочие расходы, тыс. руб.</t>
  </si>
  <si>
    <t>Численность работающих в системе здравоохранения - всего, чел.</t>
  </si>
  <si>
    <t>численность врачей, чел</t>
  </si>
  <si>
    <t>численность среднего медицинского персонала, чел.</t>
  </si>
  <si>
    <t>Фонд оплаты труда работающих в системе здравоохранения - всего, тыс. руб.</t>
  </si>
  <si>
    <t>Фонд оплата труда врачей, тыс. руб.</t>
  </si>
  <si>
    <t>Фонд оплаты труда среднего медицинского персонала, тыс. руб.</t>
  </si>
  <si>
    <t>Средняя заработная плата работающих в здравоохранении - всего, руб.</t>
  </si>
  <si>
    <t>Средняя заработная плата врачей, руб.</t>
  </si>
  <si>
    <t>Средняя заработная плата среднего медицинского персонала, руб.</t>
  </si>
  <si>
    <t>Количество врачей в расчете на 1000 чел. населения, чел.</t>
  </si>
  <si>
    <t>Количество среднего медицинского персонала в расчете на 1000 чел. населения, чел.</t>
  </si>
  <si>
    <t>2013 г.      (руб.)</t>
  </si>
  <si>
    <t>"+"/"-" к соответс. уровню прошлого года</t>
  </si>
  <si>
    <t>2013 г. в % к 2012 г.</t>
  </si>
  <si>
    <t>Средняя заработная плата по району - всего</t>
  </si>
  <si>
    <t>в т.ч. по видам экономической деятельности:</t>
  </si>
  <si>
    <t>СЕЛЬСКОЕ ХОЗЯЙСТВО</t>
  </si>
  <si>
    <t>ПРОМЫШЛЕННОСТЬ (ОБРАБАТЫВАЮЩИЕ ПРОИЗВОДСТВА)</t>
  </si>
  <si>
    <t xml:space="preserve">                            </t>
  </si>
  <si>
    <t>ПРОИЗВОДСТВО И РАСПРЕДЕЛЕНИЕ ЭЛЕКТРОЭНЕРГИИ, ГАЗА И ВОДЫ</t>
  </si>
  <si>
    <t>ОПТОВАЯ И РОЗНИЧНАЯ ТОРГОВЛЯ</t>
  </si>
  <si>
    <t>ТРАНСПОРТ И СВЯЗЬ</t>
  </si>
  <si>
    <t>ГОСУДАРСТВЕННОЕ УПРАВЛЕНИЕ, ОБЯЗАТЕЛЬНОЕ СОЦИАЛЬНОЕ СТРАХОВАНИЕ</t>
  </si>
  <si>
    <t>педагогический персонал в школах</t>
  </si>
  <si>
    <t>педагогический персонал в ДОУ</t>
  </si>
  <si>
    <t>врачи</t>
  </si>
  <si>
    <t>средний мед. персонал</t>
  </si>
  <si>
    <t>ПРЕДОСТАВЛЕНИЕ ПРОЧИХ КОММУНАЛЬНЫХ, СОЦИАЛЬНЫХ И ПЕРСОНАЛЬНЫХ УСЛУГ</t>
  </si>
  <si>
    <t>КУЛЬТУРА И СПОРТ</t>
  </si>
  <si>
    <t>в % к уровню 2013 года</t>
  </si>
  <si>
    <t>Откл. в % (нат.показ.) к 2013 г.</t>
  </si>
  <si>
    <t>в % 
к 2013 г.</t>
  </si>
  <si>
    <t xml:space="preserve">Численность населения на 01.01.соответствующего года </t>
  </si>
  <si>
    <t>2014 г.      (руб.)</t>
  </si>
  <si>
    <t>-8813</t>
  </si>
  <si>
    <t>-0,1%</t>
  </si>
  <si>
    <t>Начальник отдела экономики управления экономики и планирования администрации муниципального образования Юрьев - Польский район</t>
  </si>
  <si>
    <t>Л.В. Кошелева</t>
  </si>
  <si>
    <t>Начальник отдела экономики  управления экономики и планирования администрации муниципального образования Юрьев - Польский район</t>
  </si>
  <si>
    <t>ОБРАЗОВАНИЕ (январь- май)</t>
  </si>
  <si>
    <t>ЗДРАВООХРАНЕНИЕ И ПРЕДОСТАВЛЕНИЕ СОЦИАЛЬНЫХ УСЛУГ (январь-май)</t>
  </si>
  <si>
    <t>23,9%, 1 место по области</t>
  </si>
  <si>
    <t>н/д</t>
  </si>
  <si>
    <t>в 8,4 раза</t>
  </si>
  <si>
    <t>90,2</t>
  </si>
  <si>
    <t>Начальник отдела экономики управления экономики и планирования администрации  муниципального образования Юрьев - Польский район</t>
  </si>
  <si>
    <t>+1,3</t>
  </si>
  <si>
    <t>-1,3</t>
  </si>
  <si>
    <t>Основные показатели развития отрасли здравоохранение
в январе-июне  2014 года</t>
  </si>
  <si>
    <t>Предварительные показатели социально-экономического развития района за январь -июнь 2014 года</t>
  </si>
  <si>
    <r>
      <t xml:space="preserve">Число родившихся за </t>
    </r>
    <r>
      <rPr>
        <b/>
        <sz val="10"/>
        <rFont val="Times New Roman"/>
        <family val="1"/>
      </rPr>
      <t xml:space="preserve">январь - июнь </t>
    </r>
  </si>
  <si>
    <r>
      <t xml:space="preserve">Число умерших за </t>
    </r>
    <r>
      <rPr>
        <b/>
        <sz val="10"/>
        <rFont val="Times New Roman"/>
        <family val="1"/>
      </rPr>
      <t>январь - июнь</t>
    </r>
  </si>
  <si>
    <r>
      <t xml:space="preserve">Произведено молока в сельхозорганизациях </t>
    </r>
    <r>
      <rPr>
        <b/>
        <sz val="10"/>
        <rFont val="Times New Roman"/>
        <family val="1"/>
      </rPr>
      <t>в январе-июне</t>
    </r>
  </si>
  <si>
    <r>
      <t xml:space="preserve">Производство скота и птицы на убой в живом весе в сельхозорганизациях </t>
    </r>
    <r>
      <rPr>
        <b/>
        <sz val="10"/>
        <rFont val="Times New Roman"/>
        <family val="1"/>
      </rPr>
      <t>за январь-июнь</t>
    </r>
  </si>
  <si>
    <r>
      <t xml:space="preserve">Численность скота и птицы в сельхозорганизациях </t>
    </r>
    <r>
      <rPr>
        <b/>
        <sz val="10"/>
        <rFont val="Times New Roman"/>
        <family val="1"/>
      </rPr>
      <t>на 1 июля</t>
    </r>
  </si>
  <si>
    <r>
      <t xml:space="preserve">Ввод в действие жилья </t>
    </r>
    <r>
      <rPr>
        <b/>
        <sz val="10"/>
        <rFont val="Times New Roman"/>
        <family val="1"/>
      </rPr>
      <t>за январь-июнь</t>
    </r>
  </si>
  <si>
    <t>1277</t>
  </si>
  <si>
    <t>107,7</t>
  </si>
  <si>
    <r>
      <t>Перевозки грузов, выполненные на коммерческой основе автотранспортными организациями и предпринимателями</t>
    </r>
    <r>
      <rPr>
        <b/>
        <sz val="10"/>
        <rFont val="Times New Roman"/>
        <family val="1"/>
      </rPr>
      <t xml:space="preserve"> за январь-июнь 2014г.</t>
    </r>
  </si>
  <si>
    <r>
      <t xml:space="preserve">Перевозки пассажиров автобусным транспортом общего пользования </t>
    </r>
    <r>
      <rPr>
        <b/>
        <sz val="10"/>
        <rFont val="Times New Roman"/>
        <family val="1"/>
      </rPr>
      <t>за январь-июнь 2014г.</t>
    </r>
  </si>
  <si>
    <t>51137,6</t>
  </si>
  <si>
    <t>1</t>
  </si>
  <si>
    <r>
      <t xml:space="preserve">Уровень зарегистрированной безработицы  в % от трудоспособного населения </t>
    </r>
    <r>
      <rPr>
        <b/>
        <sz val="10"/>
        <rFont val="Times New Roman"/>
        <family val="1"/>
      </rPr>
      <t>на 1 июля</t>
    </r>
  </si>
  <si>
    <r>
      <t xml:space="preserve">Среднемесячная номинальная начисленная заработная плата по крупным и средним предприятиям </t>
    </r>
    <r>
      <rPr>
        <b/>
        <sz val="10"/>
        <rFont val="Times New Roman"/>
        <family val="1"/>
      </rPr>
      <t>за январь-май</t>
    </r>
  </si>
  <si>
    <r>
      <t xml:space="preserve">Число </t>
    </r>
    <r>
      <rPr>
        <b/>
        <sz val="10"/>
        <rFont val="Times New Roman"/>
        <family val="1"/>
      </rPr>
      <t>убыточных</t>
    </r>
    <r>
      <rPr>
        <sz val="10"/>
        <rFont val="Times New Roman"/>
        <family val="1"/>
      </rPr>
      <t xml:space="preserve"> предприятий и организаций в % к общему количеству </t>
    </r>
    <r>
      <rPr>
        <b/>
        <sz val="10"/>
        <rFont val="Times New Roman"/>
        <family val="1"/>
      </rPr>
      <t>в январе-мае</t>
    </r>
  </si>
  <si>
    <r>
      <t xml:space="preserve">Число </t>
    </r>
    <r>
      <rPr>
        <b/>
        <sz val="10"/>
        <rFont val="Times New Roman"/>
        <family val="1"/>
      </rPr>
      <t xml:space="preserve">прибыльных </t>
    </r>
    <r>
      <rPr>
        <sz val="10"/>
        <rFont val="Times New Roman"/>
        <family val="1"/>
      </rPr>
      <t xml:space="preserve">предприятий и организаций в % к общему количеству </t>
    </r>
    <r>
      <rPr>
        <b/>
        <sz val="10"/>
        <rFont val="Times New Roman"/>
        <family val="1"/>
      </rPr>
      <t>в январе-мае</t>
    </r>
  </si>
  <si>
    <r>
      <t>Убыток</t>
    </r>
    <r>
      <rPr>
        <sz val="10"/>
        <rFont val="Times New Roman"/>
        <family val="1"/>
      </rPr>
      <t xml:space="preserve"> предприятий за </t>
    </r>
    <r>
      <rPr>
        <b/>
        <sz val="10"/>
        <rFont val="Times New Roman"/>
        <family val="1"/>
      </rPr>
      <t>январь-май</t>
    </r>
  </si>
  <si>
    <r>
      <t>Прибыль</t>
    </r>
    <r>
      <rPr>
        <sz val="10"/>
        <rFont val="Times New Roman"/>
        <family val="1"/>
      </rPr>
      <t xml:space="preserve"> прибыльных предприятий за </t>
    </r>
    <r>
      <rPr>
        <b/>
        <sz val="10"/>
        <rFont val="Times New Roman"/>
        <family val="1"/>
      </rPr>
      <t>январь-май</t>
    </r>
  </si>
  <si>
    <r>
      <t>Сальдированный финансовый результат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производственной деятельности крупных и средних предприятий </t>
    </r>
    <r>
      <rPr>
        <b/>
        <sz val="10"/>
        <rFont val="Times New Roman"/>
        <family val="1"/>
      </rPr>
      <t>за январь-май</t>
    </r>
  </si>
  <si>
    <r>
      <t xml:space="preserve">Надой молока на 1 фуражную корову в сельхозорганизациях </t>
    </r>
    <r>
      <rPr>
        <b/>
        <sz val="10"/>
        <rFont val="Times New Roman"/>
        <family val="1"/>
      </rPr>
      <t>в январе-июне</t>
    </r>
  </si>
  <si>
    <r>
      <t xml:space="preserve">Реализовано скота на убой в живом весе в сельхозорганизациях  </t>
    </r>
    <r>
      <rPr>
        <b/>
        <sz val="10"/>
        <rFont val="Times New Roman"/>
        <family val="1"/>
      </rPr>
      <t>за январь - июне</t>
    </r>
  </si>
  <si>
    <r>
      <t xml:space="preserve">Реализовано молока в сельхозорганизациях </t>
    </r>
    <r>
      <rPr>
        <b/>
        <sz val="10"/>
        <rFont val="Times New Roman"/>
        <family val="1"/>
      </rPr>
      <t>в январе-июне</t>
    </r>
  </si>
  <si>
    <r>
      <t xml:space="preserve">Оборот розничной торговли во всех каналах реализации </t>
    </r>
    <r>
      <rPr>
        <b/>
        <sz val="10"/>
        <rFont val="Times New Roman"/>
        <family val="1"/>
      </rPr>
      <t>за январь-июне</t>
    </r>
  </si>
  <si>
    <t>79,3% от обл. уровня, 15 место</t>
  </si>
  <si>
    <t>берем с наших 3-х организаций ( если данные больше статистических)</t>
  </si>
  <si>
    <t xml:space="preserve">19,6 %, 2 м. по области после Суздаля </t>
  </si>
  <si>
    <t xml:space="preserve">  - 37 кг к обл. уровню, 7 м. после о.Муром, Селивановского, Собинского, Ковровского, Петушинского, Меленковского р-нов </t>
  </si>
  <si>
    <t>4,8%, 5 м. после г. Владимир, Александровского, Собинского,  Суздальского р-ов</t>
  </si>
  <si>
    <t>-786</t>
  </si>
  <si>
    <t>+0,01</t>
  </si>
  <si>
    <r>
      <t xml:space="preserve">Объем отгруженных товаров собственного производства, выполненных работ и услуг собственными силами крупными и средними  предприятиями </t>
    </r>
    <r>
      <rPr>
        <b/>
        <sz val="10"/>
        <rFont val="Times New Roman"/>
        <family val="1"/>
      </rPr>
      <t>за январь-июнь</t>
    </r>
  </si>
  <si>
    <r>
      <t xml:space="preserve">Объем выполненных работ по виду деятельности "Строительство" крупными и средними предприятиями </t>
    </r>
    <r>
      <rPr>
        <b/>
        <sz val="10"/>
        <rFont val="Times New Roman"/>
        <family val="1"/>
      </rPr>
      <t>за январь-июнь</t>
    </r>
  </si>
  <si>
    <t>Основные показатели развития отрасли образование за январь - июнь 2014 года</t>
  </si>
  <si>
    <t>Средняя заработная плата работников крупных и средних предприятий района
за январь - май 2014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</si>
</sst>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00"/>
    <numFmt numFmtId="167" formatCode="#,##0_р_.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b/>
      <sz val="10"/>
      <name val="Times New Roman"/>
      <family val="1"/>
    </font>
    <font>
      <b/>
      <sz val="9.5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Arial Cyr"/>
      <family val="2"/>
    </font>
    <font>
      <b/>
      <sz val="10"/>
      <name val="Arial Cyr"/>
      <family val="2"/>
    </font>
    <font>
      <sz val="11"/>
      <color indexed="10"/>
      <name val="Arial Cyr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164" fontId="24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165" fontId="24" fillId="0" borderId="10" xfId="0" applyNumberFormat="1" applyFont="1" applyFill="1" applyBorder="1" applyAlignment="1">
      <alignment horizontal="center" vertical="top" wrapText="1"/>
    </xf>
    <xf numFmtId="2" fontId="24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top" wrapText="1"/>
    </xf>
    <xf numFmtId="165" fontId="27" fillId="0" borderId="10" xfId="0" applyNumberFormat="1" applyFont="1" applyFill="1" applyBorder="1" applyAlignment="1">
      <alignment horizontal="center" vertical="top" wrapText="1"/>
    </xf>
    <xf numFmtId="0" fontId="25" fillId="0" borderId="10" xfId="0" applyFont="1" applyBorder="1" applyAlignment="1">
      <alignment vertical="top" wrapText="1"/>
    </xf>
    <xf numFmtId="0" fontId="25" fillId="0" borderId="10" xfId="0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1" fontId="26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/>
    </xf>
    <xf numFmtId="0" fontId="24" fillId="0" borderId="10" xfId="0" applyFont="1" applyBorder="1" applyAlignment="1">
      <alignment horizontal="center" vertical="top"/>
    </xf>
    <xf numFmtId="0" fontId="24" fillId="0" borderId="10" xfId="0" applyFont="1" applyBorder="1" applyAlignment="1">
      <alignment horizontal="justify" vertical="top" wrapText="1"/>
    </xf>
    <xf numFmtId="0" fontId="22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horizontal="justify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Fill="1" applyBorder="1" applyAlignment="1">
      <alignment horizontal="left" vertical="top" wrapText="1"/>
    </xf>
    <xf numFmtId="165" fontId="24" fillId="0" borderId="11" xfId="0" applyNumberFormat="1" applyFont="1" applyBorder="1" applyAlignment="1">
      <alignment horizontal="center" wrapText="1"/>
    </xf>
    <xf numFmtId="165" fontId="24" fillId="0" borderId="10" xfId="0" applyNumberFormat="1" applyFont="1" applyBorder="1" applyAlignment="1">
      <alignment horizontal="center" wrapText="1"/>
    </xf>
    <xf numFmtId="0" fontId="24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165" fontId="24" fillId="0" borderId="0" xfId="0" applyNumberFormat="1" applyFont="1" applyBorder="1" applyAlignment="1">
      <alignment horizontal="center" wrapText="1"/>
    </xf>
    <xf numFmtId="165" fontId="24" fillId="0" borderId="0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/>
    </xf>
    <xf numFmtId="165" fontId="24" fillId="0" borderId="10" xfId="0" applyNumberFormat="1" applyFont="1" applyFill="1" applyBorder="1" applyAlignment="1">
      <alignment/>
    </xf>
    <xf numFmtId="165" fontId="24" fillId="0" borderId="10" xfId="0" applyNumberFormat="1" applyFont="1" applyBorder="1" applyAlignment="1">
      <alignment/>
    </xf>
    <xf numFmtId="165" fontId="22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65" fontId="22" fillId="0" borderId="10" xfId="0" applyNumberFormat="1" applyFont="1" applyFill="1" applyBorder="1" applyAlignment="1">
      <alignment/>
    </xf>
    <xf numFmtId="0" fontId="22" fillId="0" borderId="0" xfId="0" applyFont="1" applyAlignment="1">
      <alignment horizontal="center"/>
    </xf>
    <xf numFmtId="165" fontId="22" fillId="4" borderId="10" xfId="0" applyNumberFormat="1" applyFont="1" applyFill="1" applyBorder="1" applyAlignment="1">
      <alignment/>
    </xf>
    <xf numFmtId="0" fontId="33" fillId="0" borderId="0" xfId="0" applyFont="1" applyAlignment="1">
      <alignment/>
    </xf>
    <xf numFmtId="0" fontId="30" fillId="0" borderId="10" xfId="0" applyFont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165" fontId="19" fillId="0" borderId="10" xfId="0" applyNumberFormat="1" applyFont="1" applyBorder="1" applyAlignment="1">
      <alignment horizontal="right"/>
    </xf>
    <xf numFmtId="0" fontId="34" fillId="0" borderId="0" xfId="0" applyFont="1" applyAlignment="1">
      <alignment/>
    </xf>
    <xf numFmtId="0" fontId="30" fillId="0" borderId="10" xfId="0" applyFont="1" applyBorder="1" applyAlignment="1">
      <alignment vertical="top" wrapText="1"/>
    </xf>
    <xf numFmtId="165" fontId="30" fillId="0" borderId="10" xfId="0" applyNumberFormat="1" applyFont="1" applyBorder="1" applyAlignment="1">
      <alignment horizontal="right"/>
    </xf>
    <xf numFmtId="0" fontId="30" fillId="0" borderId="10" xfId="0" applyFont="1" applyFill="1" applyBorder="1" applyAlignment="1">
      <alignment vertical="top" wrapText="1"/>
    </xf>
    <xf numFmtId="0" fontId="19" fillId="0" borderId="10" xfId="0" applyFont="1" applyBorder="1" applyAlignment="1">
      <alignment wrapText="1"/>
    </xf>
    <xf numFmtId="0" fontId="30" fillId="0" borderId="10" xfId="0" applyFont="1" applyBorder="1" applyAlignment="1">
      <alignment wrapText="1"/>
    </xf>
    <xf numFmtId="0" fontId="35" fillId="0" borderId="0" xfId="0" applyFont="1" applyAlignment="1">
      <alignment/>
    </xf>
    <xf numFmtId="0" fontId="30" fillId="0" borderId="0" xfId="0" applyFont="1" applyFill="1" applyBorder="1" applyAlignment="1">
      <alignment vertical="top" wrapText="1"/>
    </xf>
    <xf numFmtId="0" fontId="37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65" fontId="19" fillId="0" borderId="10" xfId="0" applyNumberFormat="1" applyFont="1" applyBorder="1" applyAlignment="1">
      <alignment horizontal="right" vertical="top" wrapText="1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right"/>
    </xf>
    <xf numFmtId="0" fontId="30" fillId="0" borderId="10" xfId="0" applyFont="1" applyBorder="1" applyAlignment="1">
      <alignment horizontal="left" vertical="top" wrapText="1"/>
    </xf>
    <xf numFmtId="165" fontId="30" fillId="22" borderId="10" xfId="0" applyNumberFormat="1" applyFont="1" applyFill="1" applyBorder="1" applyAlignment="1">
      <alignment horizontal="right"/>
    </xf>
    <xf numFmtId="165" fontId="30" fillId="22" borderId="10" xfId="0" applyNumberFormat="1" applyFont="1" applyFill="1" applyBorder="1" applyAlignment="1">
      <alignment wrapText="1"/>
    </xf>
    <xf numFmtId="165" fontId="37" fillId="0" borderId="0" xfId="0" applyNumberFormat="1" applyFont="1" applyAlignment="1">
      <alignment horizontal="right"/>
    </xf>
    <xf numFmtId="0" fontId="37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165" fontId="30" fillId="0" borderId="0" xfId="0" applyNumberFormat="1" applyFont="1" applyAlignment="1">
      <alignment horizontal="right"/>
    </xf>
    <xf numFmtId="165" fontId="37" fillId="0" borderId="0" xfId="0" applyNumberFormat="1" applyFont="1" applyAlignment="1">
      <alignment/>
    </xf>
    <xf numFmtId="0" fontId="37" fillId="0" borderId="0" xfId="0" applyFont="1" applyAlignment="1">
      <alignment/>
    </xf>
    <xf numFmtId="165" fontId="24" fillId="0" borderId="0" xfId="0" applyNumberFormat="1" applyFont="1" applyAlignment="1">
      <alignment/>
    </xf>
    <xf numFmtId="1" fontId="24" fillId="0" borderId="0" xfId="0" applyNumberFormat="1" applyFont="1" applyFill="1" applyBorder="1" applyAlignment="1">
      <alignment horizontal="center" vertical="top" wrapText="1"/>
    </xf>
    <xf numFmtId="49" fontId="24" fillId="0" borderId="12" xfId="0" applyNumberFormat="1" applyFont="1" applyFill="1" applyBorder="1" applyAlignment="1">
      <alignment horizontal="center" vertical="top" wrapText="1"/>
    </xf>
    <xf numFmtId="164" fontId="24" fillId="0" borderId="13" xfId="0" applyNumberFormat="1" applyFont="1" applyFill="1" applyBorder="1" applyAlignment="1">
      <alignment horizontal="center" vertical="top" wrapText="1"/>
    </xf>
    <xf numFmtId="164" fontId="24" fillId="0" borderId="14" xfId="0" applyNumberFormat="1" applyFont="1" applyFill="1" applyBorder="1" applyAlignment="1">
      <alignment horizontal="center" vertical="top" wrapText="1"/>
    </xf>
    <xf numFmtId="165" fontId="22" fillId="0" borderId="10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165" fontId="26" fillId="0" borderId="10" xfId="0" applyNumberFormat="1" applyFont="1" applyFill="1" applyBorder="1" applyAlignment="1">
      <alignment horizontal="center" vertical="top" wrapText="1"/>
    </xf>
    <xf numFmtId="165" fontId="29" fillId="0" borderId="14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/>
    </xf>
    <xf numFmtId="0" fontId="24" fillId="0" borderId="0" xfId="0" applyFont="1" applyFill="1" applyAlignment="1">
      <alignment/>
    </xf>
    <xf numFmtId="165" fontId="19" fillId="0" borderId="10" xfId="0" applyNumberFormat="1" applyFont="1" applyFill="1" applyBorder="1" applyAlignment="1">
      <alignment wrapText="1"/>
    </xf>
    <xf numFmtId="165" fontId="19" fillId="0" borderId="10" xfId="0" applyNumberFormat="1" applyFont="1" applyFill="1" applyBorder="1" applyAlignment="1">
      <alignment horizontal="right"/>
    </xf>
    <xf numFmtId="1" fontId="30" fillId="0" borderId="10" xfId="0" applyNumberFormat="1" applyFont="1" applyFill="1" applyBorder="1" applyAlignment="1">
      <alignment horizontal="right"/>
    </xf>
    <xf numFmtId="165" fontId="30" fillId="0" borderId="10" xfId="0" applyNumberFormat="1" applyFont="1" applyFill="1" applyBorder="1" applyAlignment="1">
      <alignment horizontal="right"/>
    </xf>
    <xf numFmtId="0" fontId="19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 wrapText="1"/>
    </xf>
    <xf numFmtId="165" fontId="30" fillId="0" borderId="10" xfId="0" applyNumberFormat="1" applyFont="1" applyFill="1" applyBorder="1" applyAlignment="1">
      <alignment wrapText="1"/>
    </xf>
    <xf numFmtId="2" fontId="30" fillId="0" borderId="10" xfId="0" applyNumberFormat="1" applyFont="1" applyFill="1" applyBorder="1" applyAlignment="1">
      <alignment wrapText="1"/>
    </xf>
    <xf numFmtId="0" fontId="30" fillId="0" borderId="10" xfId="0" applyFont="1" applyFill="1" applyBorder="1" applyAlignment="1">
      <alignment horizontal="right"/>
    </xf>
    <xf numFmtId="165" fontId="19" fillId="24" borderId="10" xfId="0" applyNumberFormat="1" applyFont="1" applyFill="1" applyBorder="1" applyAlignment="1">
      <alignment wrapText="1"/>
    </xf>
    <xf numFmtId="165" fontId="22" fillId="24" borderId="10" xfId="0" applyNumberFormat="1" applyFont="1" applyFill="1" applyBorder="1" applyAlignment="1">
      <alignment horizontal="center" vertical="top" wrapText="1"/>
    </xf>
    <xf numFmtId="165" fontId="24" fillId="24" borderId="10" xfId="0" applyNumberFormat="1" applyFont="1" applyFill="1" applyBorder="1" applyAlignment="1" quotePrefix="1">
      <alignment horizontal="center" vertical="top" wrapText="1"/>
    </xf>
    <xf numFmtId="2" fontId="24" fillId="24" borderId="10" xfId="0" applyNumberFormat="1" applyFont="1" applyFill="1" applyBorder="1" applyAlignment="1" quotePrefix="1">
      <alignment horizontal="center" vertical="top" wrapText="1"/>
    </xf>
    <xf numFmtId="165" fontId="24" fillId="0" borderId="14" xfId="0" applyNumberFormat="1" applyFont="1" applyFill="1" applyBorder="1" applyAlignment="1">
      <alignment horizontal="center" vertical="top" wrapText="1"/>
    </xf>
    <xf numFmtId="165" fontId="24" fillId="0" borderId="10" xfId="0" applyNumberFormat="1" applyFont="1" applyFill="1" applyBorder="1" applyAlignment="1" quotePrefix="1">
      <alignment horizontal="center" vertical="top" wrapText="1"/>
    </xf>
    <xf numFmtId="165" fontId="24" fillId="0" borderId="11" xfId="0" applyNumberFormat="1" applyFont="1" applyFill="1" applyBorder="1" applyAlignment="1">
      <alignment horizontal="center" wrapText="1"/>
    </xf>
    <xf numFmtId="49" fontId="24" fillId="0" borderId="11" xfId="0" applyNumberFormat="1" applyFont="1" applyFill="1" applyBorder="1" applyAlignment="1">
      <alignment horizontal="center" wrapText="1"/>
    </xf>
    <xf numFmtId="165" fontId="24" fillId="0" borderId="10" xfId="0" applyNumberFormat="1" applyFont="1" applyFill="1" applyBorder="1" applyAlignment="1">
      <alignment horizontal="center" wrapText="1"/>
    </xf>
    <xf numFmtId="49" fontId="24" fillId="0" borderId="10" xfId="0" applyNumberFormat="1" applyFont="1" applyFill="1" applyBorder="1" applyAlignment="1">
      <alignment horizontal="center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right" wrapText="1"/>
    </xf>
    <xf numFmtId="0" fontId="19" fillId="0" borderId="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11" xfId="0" applyFont="1" applyBorder="1" applyAlignment="1">
      <alignment horizontal="center" vertical="top" wrapText="1"/>
    </xf>
    <xf numFmtId="0" fontId="0" fillId="0" borderId="16" xfId="0" applyFont="1" applyBorder="1" applyAlignment="1">
      <alignment wrapText="1"/>
    </xf>
    <xf numFmtId="0" fontId="24" fillId="0" borderId="10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 wrapText="1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horizontal="center" vertical="top" wrapText="1"/>
    </xf>
    <xf numFmtId="0" fontId="33" fillId="0" borderId="15" xfId="0" applyFont="1" applyBorder="1" applyAlignment="1">
      <alignment vertical="top" wrapText="1"/>
    </xf>
    <xf numFmtId="0" fontId="30" fillId="0" borderId="0" xfId="0" applyFont="1" applyBorder="1" applyAlignment="1">
      <alignment horizontal="right"/>
    </xf>
    <xf numFmtId="0" fontId="36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950E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9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30" sqref="B30"/>
    </sheetView>
  </sheetViews>
  <sheetFormatPr defaultColWidth="9.00390625" defaultRowHeight="12.75"/>
  <cols>
    <col min="1" max="1" width="5.25390625" style="1" customWidth="1"/>
    <col min="2" max="2" width="51.125" style="2" customWidth="1"/>
    <col min="3" max="4" width="9.125" style="2" customWidth="1"/>
    <col min="5" max="5" width="8.75390625" style="2" customWidth="1"/>
    <col min="6" max="7" width="10.25390625" style="2" customWidth="1"/>
    <col min="8" max="8" width="10.375" style="2" customWidth="1"/>
    <col min="9" max="9" width="31.75390625" style="2" customWidth="1"/>
    <col min="10" max="16384" width="9.125" style="2" customWidth="1"/>
  </cols>
  <sheetData>
    <row r="1" spans="1:9" ht="15" customHeight="1">
      <c r="A1" s="108"/>
      <c r="B1" s="108"/>
      <c r="C1" s="108"/>
      <c r="D1" s="108"/>
      <c r="E1" s="108"/>
      <c r="F1" s="108"/>
      <c r="G1" s="108"/>
      <c r="H1" s="108"/>
      <c r="I1" s="108"/>
    </row>
    <row r="2" spans="1:25" ht="15.75" customHeight="1">
      <c r="A2" s="109" t="s">
        <v>114</v>
      </c>
      <c r="B2" s="109"/>
      <c r="C2" s="109"/>
      <c r="D2" s="109"/>
      <c r="E2" s="109"/>
      <c r="F2" s="109"/>
      <c r="G2" s="109"/>
      <c r="H2" s="109"/>
      <c r="I2" s="109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9" ht="12.75" customHeight="1">
      <c r="A3" s="110" t="s">
        <v>0</v>
      </c>
      <c r="B3" s="110" t="s">
        <v>1</v>
      </c>
      <c r="C3" s="111" t="s">
        <v>2</v>
      </c>
      <c r="D3" s="111" t="s">
        <v>3</v>
      </c>
      <c r="E3" s="111"/>
      <c r="F3" s="111"/>
      <c r="G3" s="110" t="s">
        <v>4</v>
      </c>
      <c r="H3" s="110"/>
      <c r="I3" s="110" t="s">
        <v>5</v>
      </c>
    </row>
    <row r="4" spans="1:9" s="7" customFormat="1" ht="38.25">
      <c r="A4" s="110"/>
      <c r="B4" s="110"/>
      <c r="C4" s="111"/>
      <c r="D4" s="5">
        <v>2014</v>
      </c>
      <c r="E4" s="5">
        <v>2013</v>
      </c>
      <c r="F4" s="6" t="s">
        <v>95</v>
      </c>
      <c r="G4" s="5">
        <v>2014</v>
      </c>
      <c r="H4" s="5" t="s">
        <v>96</v>
      </c>
      <c r="I4" s="114"/>
    </row>
    <row r="5" spans="1:10" ht="12.75">
      <c r="A5" s="8">
        <v>1</v>
      </c>
      <c r="B5" s="9" t="s">
        <v>97</v>
      </c>
      <c r="C5" s="8" t="s">
        <v>6</v>
      </c>
      <c r="D5" s="10">
        <v>36361</v>
      </c>
      <c r="E5" s="10">
        <v>36518</v>
      </c>
      <c r="F5" s="10">
        <f>D5-E5</f>
        <v>-157</v>
      </c>
      <c r="G5" s="10">
        <f>1413321</f>
        <v>1413321</v>
      </c>
      <c r="H5" s="78" t="s">
        <v>99</v>
      </c>
      <c r="I5" s="80">
        <f>D5/G5</f>
        <v>0.025727347149019933</v>
      </c>
      <c r="J5" s="77"/>
    </row>
    <row r="6" spans="1:9" ht="12.75">
      <c r="A6" s="8"/>
      <c r="B6" s="9" t="s">
        <v>115</v>
      </c>
      <c r="C6" s="12" t="s">
        <v>6</v>
      </c>
      <c r="D6" s="10">
        <v>199</v>
      </c>
      <c r="E6" s="10">
        <v>179</v>
      </c>
      <c r="F6" s="10">
        <f>D6-E6</f>
        <v>20</v>
      </c>
      <c r="G6" s="10">
        <v>6214</v>
      </c>
      <c r="H6" s="13">
        <v>99.2</v>
      </c>
      <c r="I6" s="79">
        <f>D6/G6</f>
        <v>0.03202446089475378</v>
      </c>
    </row>
    <row r="7" spans="1:9" ht="12.75">
      <c r="A7" s="8"/>
      <c r="B7" s="9" t="s">
        <v>116</v>
      </c>
      <c r="C7" s="12" t="s">
        <v>6</v>
      </c>
      <c r="D7" s="10">
        <v>315</v>
      </c>
      <c r="E7" s="10">
        <v>321</v>
      </c>
      <c r="F7" s="10">
        <f>D7-E7</f>
        <v>-6</v>
      </c>
      <c r="G7" s="10">
        <v>9780</v>
      </c>
      <c r="H7" s="13">
        <v>96.9</v>
      </c>
      <c r="I7" s="11">
        <f>D7/G7</f>
        <v>0.032208588957055216</v>
      </c>
    </row>
    <row r="8" spans="1:9" ht="12.75">
      <c r="A8" s="8"/>
      <c r="B8" s="9" t="s">
        <v>7</v>
      </c>
      <c r="C8" s="8" t="s">
        <v>6</v>
      </c>
      <c r="D8" s="10">
        <f>D6-D7</f>
        <v>-116</v>
      </c>
      <c r="E8" s="10">
        <f>E6-E7</f>
        <v>-142</v>
      </c>
      <c r="F8" s="10">
        <f>D8-E8</f>
        <v>26</v>
      </c>
      <c r="G8" s="10">
        <f>G6-G7</f>
        <v>-3566</v>
      </c>
      <c r="H8" s="98" t="s">
        <v>143</v>
      </c>
      <c r="I8" s="11">
        <f>D8/G8</f>
        <v>0.03252944475602917</v>
      </c>
    </row>
    <row r="9" spans="1:10" ht="12.75">
      <c r="A9" s="8"/>
      <c r="B9" s="9" t="s">
        <v>8</v>
      </c>
      <c r="C9" s="8"/>
      <c r="D9" s="14">
        <f>D7/D6</f>
        <v>1.5829145728643217</v>
      </c>
      <c r="E9" s="14">
        <f>E7/E6</f>
        <v>1.7932960893854748</v>
      </c>
      <c r="F9" s="14">
        <f>D9-E9</f>
        <v>-0.2103815165211531</v>
      </c>
      <c r="G9" s="14">
        <f>G7/G6</f>
        <v>1.5738654650788542</v>
      </c>
      <c r="H9" s="99" t="s">
        <v>144</v>
      </c>
      <c r="I9" s="14"/>
      <c r="J9" s="2" t="s">
        <v>9</v>
      </c>
    </row>
    <row r="10" spans="1:12" ht="38.25" customHeight="1">
      <c r="A10" s="8">
        <v>2</v>
      </c>
      <c r="B10" s="15" t="s">
        <v>145</v>
      </c>
      <c r="C10" s="4" t="s">
        <v>10</v>
      </c>
      <c r="D10" s="81">
        <f>D12+D13</f>
        <v>2315.9</v>
      </c>
      <c r="E10" s="81">
        <f>E12+E13</f>
        <v>1942.7</v>
      </c>
      <c r="F10" s="81">
        <f>D10/E10*100</f>
        <v>119.21037730992947</v>
      </c>
      <c r="G10" s="81">
        <f>G12+G13+G14</f>
        <v>129125.79999999999</v>
      </c>
      <c r="H10" s="97" t="s">
        <v>107</v>
      </c>
      <c r="I10" s="11">
        <f>D10/G10</f>
        <v>0.01793522286018751</v>
      </c>
      <c r="J10" s="115" t="s">
        <v>11</v>
      </c>
      <c r="K10" s="115"/>
      <c r="L10" s="115"/>
    </row>
    <row r="11" spans="1:9" ht="12.75">
      <c r="A11" s="16"/>
      <c r="B11" s="15" t="s">
        <v>12</v>
      </c>
      <c r="C11" s="16"/>
      <c r="D11" s="82"/>
      <c r="E11" s="82"/>
      <c r="F11" s="81"/>
      <c r="G11" s="83"/>
      <c r="H11" s="83"/>
      <c r="I11" s="17"/>
    </row>
    <row r="12" spans="1:9" ht="12.75">
      <c r="A12" s="16"/>
      <c r="B12" s="18" t="s">
        <v>13</v>
      </c>
      <c r="C12" s="19" t="s">
        <v>10</v>
      </c>
      <c r="D12" s="13">
        <v>2149.3</v>
      </c>
      <c r="E12" s="13">
        <v>1779.2</v>
      </c>
      <c r="F12" s="13">
        <f>D12/E12*100</f>
        <v>120.80148381294964</v>
      </c>
      <c r="G12" s="13">
        <v>114084.4</v>
      </c>
      <c r="H12" s="13">
        <v>112.3</v>
      </c>
      <c r="I12" s="11">
        <f>D12/G12</f>
        <v>0.018839560886501575</v>
      </c>
    </row>
    <row r="13" spans="1:9" ht="25.5">
      <c r="A13" s="20"/>
      <c r="B13" s="18" t="s">
        <v>14</v>
      </c>
      <c r="C13" s="19" t="s">
        <v>10</v>
      </c>
      <c r="D13" s="13">
        <v>166.6</v>
      </c>
      <c r="E13" s="13">
        <v>163.5</v>
      </c>
      <c r="F13" s="13">
        <f>D13/E13*100</f>
        <v>101.8960244648318</v>
      </c>
      <c r="G13" s="13">
        <v>14317.2</v>
      </c>
      <c r="H13" s="13">
        <v>107.1</v>
      </c>
      <c r="I13" s="11">
        <f>D13/G13</f>
        <v>0.01163635347693683</v>
      </c>
    </row>
    <row r="14" spans="1:9" ht="13.5">
      <c r="A14" s="20"/>
      <c r="B14" s="18" t="s">
        <v>15</v>
      </c>
      <c r="C14" s="19" t="s">
        <v>10</v>
      </c>
      <c r="D14" s="13" t="s">
        <v>107</v>
      </c>
      <c r="E14" s="14" t="s">
        <v>107</v>
      </c>
      <c r="F14" s="13" t="s">
        <v>108</v>
      </c>
      <c r="G14" s="13">
        <v>724.2</v>
      </c>
      <c r="H14" s="13">
        <v>107.4</v>
      </c>
      <c r="I14" s="11"/>
    </row>
    <row r="15" spans="1:9" ht="38.25">
      <c r="A15" s="8">
        <v>3</v>
      </c>
      <c r="B15" s="15" t="s">
        <v>16</v>
      </c>
      <c r="C15" s="16" t="s">
        <v>17</v>
      </c>
      <c r="D15" s="14">
        <f>D10/D5*1000</f>
        <v>63.691867660405386</v>
      </c>
      <c r="E15" s="14">
        <f>E10/E5*1000</f>
        <v>53.19842269565694</v>
      </c>
      <c r="F15" s="13">
        <f>D15/E15*100</f>
        <v>119.72510543175395</v>
      </c>
      <c r="G15" s="13">
        <f>G10/G5*1000</f>
        <v>91.36339161450229</v>
      </c>
      <c r="H15" s="13" t="s">
        <v>18</v>
      </c>
      <c r="I15" s="11">
        <f>D15/G15</f>
        <v>0.6971267871616037</v>
      </c>
    </row>
    <row r="16" spans="1:9" ht="18.75" customHeight="1">
      <c r="A16" s="8">
        <v>4</v>
      </c>
      <c r="B16" s="9" t="s">
        <v>119</v>
      </c>
      <c r="C16" s="8"/>
      <c r="D16" s="21"/>
      <c r="E16" s="21"/>
      <c r="F16" s="13"/>
      <c r="G16" s="21"/>
      <c r="H16" s="83"/>
      <c r="I16" s="21"/>
    </row>
    <row r="17" spans="1:9" ht="12.75">
      <c r="A17" s="8"/>
      <c r="B17" s="22" t="s">
        <v>19</v>
      </c>
      <c r="C17" s="8" t="s">
        <v>20</v>
      </c>
      <c r="D17" s="10">
        <v>28092</v>
      </c>
      <c r="E17" s="10">
        <v>27989</v>
      </c>
      <c r="F17" s="13">
        <f>D17/E17*100</f>
        <v>100.36800171495945</v>
      </c>
      <c r="G17" s="10">
        <v>126076</v>
      </c>
      <c r="H17" s="13">
        <v>95.3</v>
      </c>
      <c r="I17" s="11">
        <f>D17/G17</f>
        <v>0.22281798280402296</v>
      </c>
    </row>
    <row r="18" spans="1:9" ht="12.75">
      <c r="A18" s="8"/>
      <c r="B18" s="22" t="s">
        <v>21</v>
      </c>
      <c r="C18" s="8" t="s">
        <v>20</v>
      </c>
      <c r="D18" s="10">
        <v>13258</v>
      </c>
      <c r="E18" s="10">
        <v>13149</v>
      </c>
      <c r="F18" s="13">
        <f>D18/E18*100</f>
        <v>100.828960377215</v>
      </c>
      <c r="G18" s="10">
        <v>53979</v>
      </c>
      <c r="H18" s="13">
        <v>98</v>
      </c>
      <c r="I18" s="11">
        <f>D18/G18</f>
        <v>0.24561403508771928</v>
      </c>
    </row>
    <row r="19" spans="1:9" ht="12.75">
      <c r="A19" s="8"/>
      <c r="B19" s="22" t="s">
        <v>22</v>
      </c>
      <c r="C19" s="8" t="s">
        <v>20</v>
      </c>
      <c r="D19" s="10">
        <v>0</v>
      </c>
      <c r="E19" s="10">
        <v>0</v>
      </c>
      <c r="F19" s="13">
        <v>0</v>
      </c>
      <c r="G19" s="10">
        <v>125430</v>
      </c>
      <c r="H19" s="13">
        <v>84.1</v>
      </c>
      <c r="I19" s="10">
        <v>0</v>
      </c>
    </row>
    <row r="20" spans="1:9" ht="38.25" customHeight="1">
      <c r="A20" s="8">
        <v>5</v>
      </c>
      <c r="B20" s="15" t="s">
        <v>118</v>
      </c>
      <c r="C20" s="8" t="s">
        <v>23</v>
      </c>
      <c r="D20" s="13">
        <v>1469.1</v>
      </c>
      <c r="E20" s="13">
        <v>1362</v>
      </c>
      <c r="F20" s="13">
        <f>D20/E20*100</f>
        <v>107.86343612334801</v>
      </c>
      <c r="G20" s="13">
        <v>30647.1</v>
      </c>
      <c r="H20" s="13">
        <v>96.2</v>
      </c>
      <c r="I20" s="13" t="s">
        <v>142</v>
      </c>
    </row>
    <row r="21" spans="1:9" ht="15" customHeight="1">
      <c r="A21" s="8"/>
      <c r="B21" s="22" t="s">
        <v>24</v>
      </c>
      <c r="C21" s="8" t="s">
        <v>23</v>
      </c>
      <c r="D21" s="13">
        <v>1467.2</v>
      </c>
      <c r="E21" s="13">
        <v>1361.7</v>
      </c>
      <c r="F21" s="13">
        <f>D21/E21*100</f>
        <v>107.74766835573179</v>
      </c>
      <c r="G21" s="13">
        <v>7680.4</v>
      </c>
      <c r="H21" s="13">
        <v>116.7</v>
      </c>
      <c r="I21" s="13" t="s">
        <v>140</v>
      </c>
    </row>
    <row r="22" spans="1:9" ht="12.75">
      <c r="A22" s="8"/>
      <c r="B22" s="22" t="s">
        <v>25</v>
      </c>
      <c r="C22" s="8" t="s">
        <v>23</v>
      </c>
      <c r="D22" s="10">
        <v>0</v>
      </c>
      <c r="E22" s="10">
        <v>0</v>
      </c>
      <c r="F22" s="13">
        <v>0</v>
      </c>
      <c r="G22" s="13">
        <v>10182.5</v>
      </c>
      <c r="H22" s="13">
        <v>89.1</v>
      </c>
      <c r="I22" s="10">
        <v>0</v>
      </c>
    </row>
    <row r="23" spans="1:9" ht="18" customHeight="1">
      <c r="A23" s="8">
        <v>7</v>
      </c>
      <c r="B23" s="15" t="s">
        <v>117</v>
      </c>
      <c r="C23" s="23" t="s">
        <v>23</v>
      </c>
      <c r="D23" s="13">
        <v>38602.3</v>
      </c>
      <c r="E23" s="13">
        <v>36480</v>
      </c>
      <c r="F23" s="13">
        <f>D23/E23*100</f>
        <v>105.81770833333334</v>
      </c>
      <c r="G23" s="13">
        <v>161460.4</v>
      </c>
      <c r="H23" s="13">
        <v>98.9</v>
      </c>
      <c r="I23" s="14" t="s">
        <v>106</v>
      </c>
    </row>
    <row r="24" spans="1:9" ht="55.5" customHeight="1">
      <c r="A24" s="8">
        <v>8</v>
      </c>
      <c r="B24" s="15" t="s">
        <v>134</v>
      </c>
      <c r="C24" s="23" t="s">
        <v>26</v>
      </c>
      <c r="D24" s="10">
        <v>2955</v>
      </c>
      <c r="E24" s="10">
        <v>2816</v>
      </c>
      <c r="F24" s="13">
        <f>D24/E24*100</f>
        <v>104.93607954545455</v>
      </c>
      <c r="G24" s="10">
        <v>2992</v>
      </c>
      <c r="H24" s="13">
        <v>100.5</v>
      </c>
      <c r="I24" s="13" t="s">
        <v>141</v>
      </c>
    </row>
    <row r="25" spans="1:9" ht="25.5">
      <c r="A25" s="8">
        <v>6</v>
      </c>
      <c r="B25" s="9" t="s">
        <v>135</v>
      </c>
      <c r="C25" s="8" t="s">
        <v>23</v>
      </c>
      <c r="D25" s="13">
        <v>1613.1</v>
      </c>
      <c r="E25" s="13">
        <v>1369.1</v>
      </c>
      <c r="F25" s="13">
        <f>D25/E25*100</f>
        <v>117.82192681323498</v>
      </c>
      <c r="G25" s="13">
        <v>32837.9</v>
      </c>
      <c r="H25" s="13">
        <v>101.5</v>
      </c>
      <c r="I25" s="11">
        <f>D25/G25</f>
        <v>0.049123116886280786</v>
      </c>
    </row>
    <row r="26" spans="1:9" ht="26.25" customHeight="1">
      <c r="A26" s="8">
        <v>9</v>
      </c>
      <c r="B26" s="15" t="s">
        <v>136</v>
      </c>
      <c r="C26" s="23" t="s">
        <v>23</v>
      </c>
      <c r="D26" s="13">
        <v>35502.4</v>
      </c>
      <c r="E26" s="13">
        <v>33811.8</v>
      </c>
      <c r="F26" s="13">
        <f>D26/E26*100</f>
        <v>105.00002957547365</v>
      </c>
      <c r="G26" s="13">
        <v>152961.2</v>
      </c>
      <c r="H26" s="13">
        <v>98.5</v>
      </c>
      <c r="I26" s="11">
        <f>D26/G26</f>
        <v>0.23210068958664026</v>
      </c>
    </row>
    <row r="27" spans="1:9" ht="26.25" customHeight="1">
      <c r="A27" s="8">
        <v>10</v>
      </c>
      <c r="B27" s="24" t="s">
        <v>137</v>
      </c>
      <c r="C27" s="8" t="s">
        <v>10</v>
      </c>
      <c r="D27" s="13">
        <v>1099.6</v>
      </c>
      <c r="E27" s="100">
        <v>1012.5</v>
      </c>
      <c r="F27" s="13">
        <f>D27/E27*100</f>
        <v>108.60246913580247</v>
      </c>
      <c r="G27" s="13">
        <v>84672.6</v>
      </c>
      <c r="H27" s="13" t="s">
        <v>107</v>
      </c>
      <c r="I27" s="11">
        <f>D27/G27</f>
        <v>0.012986491497839913</v>
      </c>
    </row>
    <row r="28" spans="1:9" ht="25.5">
      <c r="A28" s="8"/>
      <c r="B28" s="24" t="s">
        <v>27</v>
      </c>
      <c r="C28" s="8" t="s">
        <v>28</v>
      </c>
      <c r="D28" s="13">
        <v>100.6</v>
      </c>
      <c r="E28" s="100">
        <v>100.6</v>
      </c>
      <c r="F28" s="13">
        <f>D28-E28</f>
        <v>0</v>
      </c>
      <c r="G28" s="13">
        <v>103</v>
      </c>
      <c r="H28" s="13" t="s">
        <v>107</v>
      </c>
      <c r="I28" s="13">
        <f>D28-G28</f>
        <v>-2.4000000000000057</v>
      </c>
    </row>
    <row r="29" spans="1:12" ht="38.25">
      <c r="A29" s="8">
        <v>11</v>
      </c>
      <c r="B29" s="15" t="s">
        <v>146</v>
      </c>
      <c r="C29" s="8" t="s">
        <v>10</v>
      </c>
      <c r="D29" s="14">
        <v>6.81</v>
      </c>
      <c r="E29" s="14">
        <v>7.93</v>
      </c>
      <c r="F29" s="13">
        <f>D29/E29*100</f>
        <v>85.87641866330391</v>
      </c>
      <c r="G29" s="13">
        <v>1850.8</v>
      </c>
      <c r="H29" s="14">
        <v>140</v>
      </c>
      <c r="I29" s="11">
        <v>0.006</v>
      </c>
      <c r="J29" s="112" t="s">
        <v>139</v>
      </c>
      <c r="K29" s="113"/>
      <c r="L29" s="113"/>
    </row>
    <row r="30" spans="1:9" ht="25.5">
      <c r="A30" s="8">
        <v>12</v>
      </c>
      <c r="B30" s="15" t="s">
        <v>120</v>
      </c>
      <c r="C30" s="8" t="s">
        <v>29</v>
      </c>
      <c r="D30" s="10">
        <v>2857</v>
      </c>
      <c r="E30" s="10">
        <v>2336</v>
      </c>
      <c r="F30" s="13">
        <f>D30/E30*100</f>
        <v>122.30308219178083</v>
      </c>
      <c r="G30" s="10">
        <v>198752</v>
      </c>
      <c r="H30" s="13">
        <v>127.3</v>
      </c>
      <c r="I30" s="11">
        <f>D30/G30</f>
        <v>0.014374698116245371</v>
      </c>
    </row>
    <row r="31" spans="1:9" ht="25.5">
      <c r="A31" s="8">
        <v>13</v>
      </c>
      <c r="B31" s="15" t="s">
        <v>133</v>
      </c>
      <c r="C31" s="8" t="s">
        <v>10</v>
      </c>
      <c r="D31" s="13">
        <v>138</v>
      </c>
      <c r="E31" s="100">
        <v>90.6</v>
      </c>
      <c r="F31" s="13">
        <f>D31/E31*100</f>
        <v>152.31788079470198</v>
      </c>
      <c r="G31" s="13">
        <v>9308.5</v>
      </c>
      <c r="H31" s="13">
        <v>139.1</v>
      </c>
      <c r="I31" s="11">
        <f>D31/G31</f>
        <v>0.01482515980018263</v>
      </c>
    </row>
    <row r="32" spans="1:9" ht="21.75" customHeight="1">
      <c r="A32" s="8">
        <v>14</v>
      </c>
      <c r="B32" s="25" t="s">
        <v>132</v>
      </c>
      <c r="C32" s="8" t="s">
        <v>10</v>
      </c>
      <c r="D32" s="13">
        <v>186.6</v>
      </c>
      <c r="E32" s="100">
        <v>127.1</v>
      </c>
      <c r="F32" s="13">
        <f>D32/E32*100</f>
        <v>146.81353265145555</v>
      </c>
      <c r="G32" s="13">
        <v>11933.8</v>
      </c>
      <c r="H32" s="13">
        <v>119.3</v>
      </c>
      <c r="I32" s="11">
        <f>D32/G32</f>
        <v>0.01563626003452379</v>
      </c>
    </row>
    <row r="33" spans="1:9" ht="24" customHeight="1">
      <c r="A33" s="8">
        <v>15</v>
      </c>
      <c r="B33" s="25" t="s">
        <v>131</v>
      </c>
      <c r="C33" s="8" t="s">
        <v>10</v>
      </c>
      <c r="D33" s="13">
        <v>48.6</v>
      </c>
      <c r="E33" s="100">
        <v>36.5</v>
      </c>
      <c r="F33" s="13">
        <f>D33/E33*100</f>
        <v>133.15068493150685</v>
      </c>
      <c r="G33" s="13">
        <v>2625.3</v>
      </c>
      <c r="H33" s="13">
        <v>79.3</v>
      </c>
      <c r="I33" s="11">
        <f>D33/G33</f>
        <v>0.018512170037709975</v>
      </c>
    </row>
    <row r="34" spans="1:9" ht="25.5">
      <c r="A34" s="8">
        <v>16</v>
      </c>
      <c r="B34" s="24" t="s">
        <v>130</v>
      </c>
      <c r="C34" s="8" t="s">
        <v>28</v>
      </c>
      <c r="D34" s="13">
        <v>77.8</v>
      </c>
      <c r="E34" s="100">
        <v>73.7</v>
      </c>
      <c r="F34" s="13">
        <f>D34-E34</f>
        <v>4.099999999999994</v>
      </c>
      <c r="G34" s="13">
        <v>65.9</v>
      </c>
      <c r="H34" s="101" t="s">
        <v>112</v>
      </c>
      <c r="I34" s="13">
        <f>D34-G34</f>
        <v>11.899999999999991</v>
      </c>
    </row>
    <row r="35" spans="1:9" ht="25.5">
      <c r="A35" s="8">
        <v>17</v>
      </c>
      <c r="B35" s="24" t="s">
        <v>129</v>
      </c>
      <c r="C35" s="8" t="s">
        <v>28</v>
      </c>
      <c r="D35" s="13">
        <v>22.2</v>
      </c>
      <c r="E35" s="100">
        <v>26.3</v>
      </c>
      <c r="F35" s="13">
        <f>D35-E35</f>
        <v>-4.100000000000001</v>
      </c>
      <c r="G35" s="13">
        <v>34.1</v>
      </c>
      <c r="H35" s="101" t="s">
        <v>111</v>
      </c>
      <c r="I35" s="13">
        <f>D35-G35</f>
        <v>-11.900000000000002</v>
      </c>
    </row>
    <row r="36" spans="1:9" ht="25.5">
      <c r="A36" s="8">
        <v>18</v>
      </c>
      <c r="B36" s="26" t="s">
        <v>128</v>
      </c>
      <c r="C36" s="8" t="s">
        <v>30</v>
      </c>
      <c r="D36" s="13">
        <v>18737.6</v>
      </c>
      <c r="E36" s="13">
        <v>16684.9</v>
      </c>
      <c r="F36" s="13">
        <f>D36/E36*100</f>
        <v>112.30274080156306</v>
      </c>
      <c r="G36" s="13">
        <v>23638</v>
      </c>
      <c r="H36" s="13">
        <v>111.5</v>
      </c>
      <c r="I36" s="84" t="s">
        <v>138</v>
      </c>
    </row>
    <row r="37" spans="1:9" ht="24.75" customHeight="1">
      <c r="A37" s="27">
        <v>19</v>
      </c>
      <c r="B37" s="28" t="s">
        <v>127</v>
      </c>
      <c r="C37" s="29" t="s">
        <v>28</v>
      </c>
      <c r="D37" s="102">
        <v>1.6</v>
      </c>
      <c r="E37" s="102">
        <v>1.5</v>
      </c>
      <c r="F37" s="102">
        <f>D37-E37</f>
        <v>0.10000000000000009</v>
      </c>
      <c r="G37" s="103" t="s">
        <v>126</v>
      </c>
      <c r="H37" s="103" t="s">
        <v>100</v>
      </c>
      <c r="I37" s="13">
        <f>D37-G37</f>
        <v>0.6000000000000001</v>
      </c>
    </row>
    <row r="38" spans="1:9" s="7" customFormat="1" ht="38.25">
      <c r="A38" s="8">
        <v>20</v>
      </c>
      <c r="B38" s="9" t="s">
        <v>123</v>
      </c>
      <c r="C38" s="30" t="s">
        <v>31</v>
      </c>
      <c r="D38" s="104">
        <v>15.6</v>
      </c>
      <c r="E38" s="104">
        <v>11.1</v>
      </c>
      <c r="F38" s="104">
        <f>D38/E38*100</f>
        <v>140.54054054054055</v>
      </c>
      <c r="G38" s="105" t="s">
        <v>121</v>
      </c>
      <c r="H38" s="105" t="s">
        <v>122</v>
      </c>
      <c r="I38" s="11">
        <f>D38/G38</f>
        <v>0.012216131558339859</v>
      </c>
    </row>
    <row r="39" spans="1:9" s="7" customFormat="1" ht="25.5">
      <c r="A39" s="8">
        <v>21</v>
      </c>
      <c r="B39" s="9" t="s">
        <v>124</v>
      </c>
      <c r="C39" s="8" t="s">
        <v>32</v>
      </c>
      <c r="D39" s="104">
        <v>202.3</v>
      </c>
      <c r="E39" s="104">
        <v>225</v>
      </c>
      <c r="F39" s="104">
        <f>D39/E39*100</f>
        <v>89.91111111111113</v>
      </c>
      <c r="G39" s="105" t="s">
        <v>125</v>
      </c>
      <c r="H39" s="105" t="s">
        <v>109</v>
      </c>
      <c r="I39" s="11">
        <f>D39/G39</f>
        <v>0.0039559932417634</v>
      </c>
    </row>
    <row r="40" spans="1:9" ht="12.75">
      <c r="A40" s="31"/>
      <c r="B40" s="32"/>
      <c r="C40" s="33"/>
      <c r="D40" s="34"/>
      <c r="E40" s="34"/>
      <c r="F40" s="35"/>
      <c r="G40" s="34"/>
      <c r="H40" s="34"/>
      <c r="I40" s="36"/>
    </row>
    <row r="41" spans="2:9" ht="27" customHeight="1">
      <c r="B41" s="106" t="s">
        <v>110</v>
      </c>
      <c r="C41" s="106"/>
      <c r="D41" s="106"/>
      <c r="E41" s="106"/>
      <c r="H41" s="107" t="s">
        <v>102</v>
      </c>
      <c r="I41" s="107"/>
    </row>
  </sheetData>
  <sheetProtection selectLockedCells="1" selectUnlockedCells="1"/>
  <mergeCells count="12">
    <mergeCell ref="J29:L29"/>
    <mergeCell ref="D3:F3"/>
    <mergeCell ref="G3:H3"/>
    <mergeCell ref="I3:I4"/>
    <mergeCell ref="J10:L10"/>
    <mergeCell ref="B41:E41"/>
    <mergeCell ref="H41:I41"/>
    <mergeCell ref="A1:I1"/>
    <mergeCell ref="A2:I2"/>
    <mergeCell ref="A3:A4"/>
    <mergeCell ref="B3:B4"/>
    <mergeCell ref="C3:C4"/>
  </mergeCells>
  <printOptions/>
  <pageMargins left="0.39375" right="0.19027777777777777" top="0.59" bottom="0.3" header="0.5118055555555555" footer="0.5118055555555555"/>
  <pageSetup fitToHeight="3" fitToWidth="1"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12.75"/>
  <cols>
    <col min="1" max="1" width="54.625" style="37" customWidth="1"/>
    <col min="2" max="3" width="11.375" style="37" customWidth="1"/>
    <col min="4" max="4" width="11.625" style="37" customWidth="1"/>
    <col min="5" max="16384" width="9.125" style="37" customWidth="1"/>
  </cols>
  <sheetData>
    <row r="1" spans="1:4" ht="15.75" customHeight="1">
      <c r="A1" s="117" t="s">
        <v>147</v>
      </c>
      <c r="B1" s="117"/>
      <c r="C1" s="117"/>
      <c r="D1" s="117"/>
    </row>
    <row r="3" spans="1:4" ht="12.75" customHeight="1">
      <c r="A3" s="116" t="s">
        <v>33</v>
      </c>
      <c r="B3" s="116" t="s">
        <v>34</v>
      </c>
      <c r="C3" s="116"/>
      <c r="D3" s="116" t="s">
        <v>94</v>
      </c>
    </row>
    <row r="4" spans="1:4" ht="12.75">
      <c r="A4" s="116"/>
      <c r="B4" s="38">
        <v>2014</v>
      </c>
      <c r="C4" s="38">
        <v>2013</v>
      </c>
      <c r="D4" s="116"/>
    </row>
    <row r="5" spans="1:4" s="43" customFormat="1" ht="12.75" customHeight="1">
      <c r="A5" s="25" t="s">
        <v>35</v>
      </c>
      <c r="B5" s="85">
        <v>3120</v>
      </c>
      <c r="C5" s="85">
        <v>3074</v>
      </c>
      <c r="D5" s="42">
        <f>B5/C5*100</f>
        <v>101.4964216005205</v>
      </c>
    </row>
    <row r="6" spans="1:4" ht="12.75">
      <c r="A6" s="15" t="s">
        <v>36</v>
      </c>
      <c r="B6" s="39"/>
      <c r="C6" s="39"/>
      <c r="D6" s="42"/>
    </row>
    <row r="7" spans="1:4" ht="12.75">
      <c r="A7" s="15" t="s">
        <v>37</v>
      </c>
      <c r="B7" s="39">
        <v>1780</v>
      </c>
      <c r="C7" s="39">
        <v>1753</v>
      </c>
      <c r="D7" s="40">
        <f>B7/C7*100</f>
        <v>101.54021677124929</v>
      </c>
    </row>
    <row r="8" spans="1:4" ht="12.75">
      <c r="A8" s="15" t="s">
        <v>38</v>
      </c>
      <c r="B8" s="39">
        <v>562</v>
      </c>
      <c r="C8" s="39">
        <v>558</v>
      </c>
      <c r="D8" s="40">
        <f>B8/C8*100</f>
        <v>100.71684587813621</v>
      </c>
    </row>
    <row r="9" spans="1:4" ht="12.75">
      <c r="A9" s="15" t="s">
        <v>39</v>
      </c>
      <c r="B9" s="39">
        <v>554</v>
      </c>
      <c r="C9" s="39">
        <v>534</v>
      </c>
      <c r="D9" s="40">
        <f>B9/C9*100</f>
        <v>103.74531835205994</v>
      </c>
    </row>
    <row r="10" spans="1:4" ht="12.75">
      <c r="A10" s="15" t="s">
        <v>40</v>
      </c>
      <c r="B10" s="39">
        <v>225</v>
      </c>
      <c r="C10" s="39">
        <v>229</v>
      </c>
      <c r="D10" s="40">
        <f>B10/C10*100</f>
        <v>98.2532751091703</v>
      </c>
    </row>
    <row r="11" spans="1:4" s="43" customFormat="1" ht="12.75">
      <c r="A11" s="25" t="s">
        <v>41</v>
      </c>
      <c r="B11" s="85">
        <f>B13+B14+B15+B16</f>
        <v>2729</v>
      </c>
      <c r="C11" s="85">
        <v>2701</v>
      </c>
      <c r="D11" s="44">
        <f>B11/C11*100</f>
        <v>101.0366530914476</v>
      </c>
    </row>
    <row r="12" spans="1:4" s="43" customFormat="1" ht="12.75">
      <c r="A12" s="15" t="s">
        <v>36</v>
      </c>
      <c r="B12" s="85"/>
      <c r="C12" s="85"/>
      <c r="D12" s="44"/>
    </row>
    <row r="13" spans="1:4" s="43" customFormat="1" ht="12.75">
      <c r="A13" s="15" t="s">
        <v>37</v>
      </c>
      <c r="B13" s="39">
        <v>1668</v>
      </c>
      <c r="C13" s="39">
        <v>1644</v>
      </c>
      <c r="D13" s="40">
        <f>B13/C13*100</f>
        <v>101.45985401459853</v>
      </c>
    </row>
    <row r="14" spans="1:4" s="43" customFormat="1" ht="12.75">
      <c r="A14" s="15" t="s">
        <v>38</v>
      </c>
      <c r="B14" s="39">
        <v>476</v>
      </c>
      <c r="C14" s="39">
        <v>489</v>
      </c>
      <c r="D14" s="40">
        <f>B14/C14*100</f>
        <v>97.34151329243353</v>
      </c>
    </row>
    <row r="15" spans="1:4" s="43" customFormat="1" ht="12.75">
      <c r="A15" s="15" t="s">
        <v>39</v>
      </c>
      <c r="B15" s="39">
        <v>403</v>
      </c>
      <c r="C15" s="39">
        <v>388</v>
      </c>
      <c r="D15" s="40">
        <f>B15/C15*100</f>
        <v>103.86597938144331</v>
      </c>
    </row>
    <row r="16" spans="1:8" s="43" customFormat="1" ht="12.75">
      <c r="A16" s="15" t="s">
        <v>40</v>
      </c>
      <c r="B16" s="39">
        <v>182</v>
      </c>
      <c r="C16" s="39">
        <v>180</v>
      </c>
      <c r="D16" s="40">
        <f>B16/C16*100</f>
        <v>101.11111111111111</v>
      </c>
      <c r="H16" s="45"/>
    </row>
    <row r="17" spans="1:4" s="43" customFormat="1" ht="12.75">
      <c r="A17" s="25" t="s">
        <v>42</v>
      </c>
      <c r="B17" s="44">
        <v>28.2</v>
      </c>
      <c r="C17" s="44">
        <v>24.3</v>
      </c>
      <c r="D17" s="44">
        <f>B17/C17*100</f>
        <v>116.0493827160494</v>
      </c>
    </row>
    <row r="18" spans="1:4" ht="12.75">
      <c r="A18" s="15" t="s">
        <v>36</v>
      </c>
      <c r="B18" s="39"/>
      <c r="C18" s="39"/>
      <c r="D18" s="44"/>
    </row>
    <row r="19" spans="1:4" ht="12.75">
      <c r="A19" s="15" t="s">
        <v>37</v>
      </c>
      <c r="B19" s="40">
        <v>20.7</v>
      </c>
      <c r="C19" s="40">
        <v>17.8</v>
      </c>
      <c r="D19" s="40">
        <f>B19/C19*100</f>
        <v>116.29213483146066</v>
      </c>
    </row>
    <row r="20" spans="1:4" ht="12.75">
      <c r="A20" s="15" t="s">
        <v>38</v>
      </c>
      <c r="B20" s="40">
        <v>63.1</v>
      </c>
      <c r="C20" s="40">
        <v>54.5</v>
      </c>
      <c r="D20" s="40">
        <f>B20/C20*100</f>
        <v>115.77981651376147</v>
      </c>
    </row>
    <row r="21" spans="1:4" ht="12.75">
      <c r="A21" s="15" t="s">
        <v>39</v>
      </c>
      <c r="B21" s="40">
        <v>54.7</v>
      </c>
      <c r="C21" s="40">
        <v>47.7</v>
      </c>
      <c r="D21" s="40">
        <f>B21/C21*100</f>
        <v>114.67505241090146</v>
      </c>
    </row>
    <row r="22" spans="1:4" ht="12.75">
      <c r="A22" s="15" t="s">
        <v>40</v>
      </c>
      <c r="B22" s="40">
        <v>53</v>
      </c>
      <c r="C22" s="40">
        <v>48.2</v>
      </c>
      <c r="D22" s="40">
        <f>B22/C22*100</f>
        <v>109.95850622406638</v>
      </c>
    </row>
    <row r="23" spans="1:4" s="43" customFormat="1" ht="12.75">
      <c r="A23" s="25" t="s">
        <v>43</v>
      </c>
      <c r="B23" s="85">
        <v>1441</v>
      </c>
      <c r="C23" s="85">
        <v>1382</v>
      </c>
      <c r="D23" s="44">
        <f>B23/C23*100</f>
        <v>104.26917510853835</v>
      </c>
    </row>
    <row r="24" spans="1:4" ht="12.75">
      <c r="A24" s="15" t="s">
        <v>36</v>
      </c>
      <c r="B24" s="39"/>
      <c r="C24" s="39"/>
      <c r="D24" s="44"/>
    </row>
    <row r="25" spans="1:4" ht="12.75">
      <c r="A25" s="15" t="s">
        <v>37</v>
      </c>
      <c r="B25" s="39">
        <v>1127</v>
      </c>
      <c r="C25" s="39">
        <v>1086</v>
      </c>
      <c r="D25" s="40">
        <f>B25/C25*100</f>
        <v>103.77532228360957</v>
      </c>
    </row>
    <row r="26" spans="1:4" ht="12.75">
      <c r="A26" s="15" t="s">
        <v>38</v>
      </c>
      <c r="B26" s="39">
        <v>115</v>
      </c>
      <c r="C26" s="39">
        <v>109</v>
      </c>
      <c r="D26" s="40">
        <f>B26/C26*100</f>
        <v>105.50458715596329</v>
      </c>
    </row>
    <row r="27" spans="1:4" ht="12.75">
      <c r="A27" s="15" t="s">
        <v>39</v>
      </c>
      <c r="B27" s="39">
        <v>98</v>
      </c>
      <c r="C27" s="39">
        <v>89</v>
      </c>
      <c r="D27" s="40">
        <f>B27/C27*100</f>
        <v>110.1123595505618</v>
      </c>
    </row>
    <row r="28" spans="1:4" ht="12.75">
      <c r="A28" s="15" t="s">
        <v>40</v>
      </c>
      <c r="B28" s="39">
        <v>84</v>
      </c>
      <c r="C28" s="39">
        <v>82</v>
      </c>
      <c r="D28" s="40">
        <f>B28/C28*100</f>
        <v>102.4390243902439</v>
      </c>
    </row>
    <row r="29" spans="1:4" s="43" customFormat="1" ht="12.75">
      <c r="A29" s="25" t="s">
        <v>44</v>
      </c>
      <c r="B29" s="44">
        <v>33.1</v>
      </c>
      <c r="C29" s="44">
        <v>27.4</v>
      </c>
      <c r="D29" s="44">
        <f>B29/C29*100</f>
        <v>120.80291970802921</v>
      </c>
    </row>
    <row r="30" spans="1:4" ht="12.75">
      <c r="A30" s="15" t="s">
        <v>36</v>
      </c>
      <c r="B30" s="86"/>
      <c r="C30" s="39"/>
      <c r="D30" s="44"/>
    </row>
    <row r="31" spans="1:4" ht="12.75">
      <c r="A31" s="15" t="s">
        <v>37</v>
      </c>
      <c r="B31" s="39">
        <v>38.3</v>
      </c>
      <c r="C31" s="39">
        <v>32.5</v>
      </c>
      <c r="D31" s="40">
        <f>B31/C31*100</f>
        <v>117.84615384615384</v>
      </c>
    </row>
    <row r="32" spans="1:4" ht="12.75">
      <c r="A32" s="15" t="s">
        <v>38</v>
      </c>
      <c r="B32" s="39">
        <v>62.7</v>
      </c>
      <c r="C32" s="39">
        <v>46.8</v>
      </c>
      <c r="D32" s="40">
        <f>B32/C32*100</f>
        <v>133.97435897435898</v>
      </c>
    </row>
    <row r="33" spans="1:4" ht="12.75">
      <c r="A33" s="15" t="s">
        <v>39</v>
      </c>
      <c r="B33" s="39">
        <v>47.4</v>
      </c>
      <c r="C33" s="39">
        <v>40.2</v>
      </c>
      <c r="D33" s="40">
        <f>B33/C33*100</f>
        <v>117.91044776119402</v>
      </c>
    </row>
    <row r="34" spans="1:4" ht="12.75">
      <c r="A34" s="15" t="s">
        <v>40</v>
      </c>
      <c r="B34" s="39">
        <v>47.9</v>
      </c>
      <c r="C34" s="40">
        <v>38</v>
      </c>
      <c r="D34" s="40">
        <f>B34/C34*100</f>
        <v>126.05263157894737</v>
      </c>
    </row>
    <row r="35" spans="1:4" s="43" customFormat="1" ht="12.75">
      <c r="A35" s="25" t="s">
        <v>45</v>
      </c>
      <c r="B35" s="85">
        <v>1035</v>
      </c>
      <c r="C35" s="85">
        <v>1043</v>
      </c>
      <c r="D35" s="44">
        <f>B35/C35*100</f>
        <v>99.23298178331736</v>
      </c>
    </row>
    <row r="36" spans="1:4" ht="12.75">
      <c r="A36" s="15" t="s">
        <v>36</v>
      </c>
      <c r="B36" s="39"/>
      <c r="C36" s="39"/>
      <c r="D36" s="44"/>
    </row>
    <row r="37" spans="1:4" ht="12.75">
      <c r="A37" s="15" t="s">
        <v>46</v>
      </c>
      <c r="B37" s="39">
        <v>445</v>
      </c>
      <c r="C37" s="39">
        <v>441</v>
      </c>
      <c r="D37" s="40">
        <f>B37/C37*100</f>
        <v>100.90702947845804</v>
      </c>
    </row>
    <row r="38" spans="1:4" ht="12.75">
      <c r="A38" s="15" t="s">
        <v>47</v>
      </c>
      <c r="B38" s="39">
        <v>287</v>
      </c>
      <c r="C38" s="39">
        <v>301</v>
      </c>
      <c r="D38" s="40">
        <f>B38/C38*100</f>
        <v>95.34883720930233</v>
      </c>
    </row>
    <row r="39" spans="1:4" ht="12.75">
      <c r="A39" s="15" t="s">
        <v>48</v>
      </c>
      <c r="B39" s="39">
        <v>136</v>
      </c>
      <c r="C39" s="39">
        <v>126</v>
      </c>
      <c r="D39" s="40">
        <f>B39/C39*100</f>
        <v>107.93650793650794</v>
      </c>
    </row>
    <row r="40" spans="1:4" s="43" customFormat="1" ht="12.75" customHeight="1">
      <c r="A40" s="25" t="s">
        <v>49</v>
      </c>
      <c r="B40" s="85">
        <v>80275.8</v>
      </c>
      <c r="C40" s="85">
        <v>72848.7</v>
      </c>
      <c r="D40" s="44">
        <f>B40/C40*100</f>
        <v>110.19524027196093</v>
      </c>
    </row>
    <row r="41" spans="1:4" ht="12.75">
      <c r="A41" s="15" t="s">
        <v>36</v>
      </c>
      <c r="B41" s="39"/>
      <c r="C41" s="39"/>
      <c r="D41" s="44"/>
    </row>
    <row r="42" spans="1:4" ht="12.75" customHeight="1">
      <c r="A42" s="15" t="s">
        <v>50</v>
      </c>
      <c r="B42" s="40">
        <v>65090.9</v>
      </c>
      <c r="C42" s="40">
        <v>59325.2</v>
      </c>
      <c r="D42" s="40">
        <f>B42/C42*100</f>
        <v>109.71880415068134</v>
      </c>
    </row>
    <row r="43" spans="1:4" ht="12.75" customHeight="1">
      <c r="A43" s="15" t="s">
        <v>51</v>
      </c>
      <c r="B43" s="40">
        <v>46169.1</v>
      </c>
      <c r="C43" s="40">
        <v>43481.8</v>
      </c>
      <c r="D43" s="40">
        <f>B43/C43*100</f>
        <v>106.18028692464432</v>
      </c>
    </row>
    <row r="44" spans="1:4" ht="12.75" customHeight="1">
      <c r="A44" s="15" t="s">
        <v>52</v>
      </c>
      <c r="B44" s="40">
        <v>16827.5</v>
      </c>
      <c r="C44" s="40">
        <v>13230.9</v>
      </c>
      <c r="D44" s="40">
        <f>B44/C44*100</f>
        <v>127.18333597865603</v>
      </c>
    </row>
    <row r="45" spans="1:4" s="43" customFormat="1" ht="12.75" customHeight="1">
      <c r="A45" s="25" t="s">
        <v>53</v>
      </c>
      <c r="B45" s="46">
        <f>((B40/B35)/6)*1000</f>
        <v>12926.859903381643</v>
      </c>
      <c r="C45" s="46">
        <f>((C40/C35)/6)*1000</f>
        <v>11640.891658676892</v>
      </c>
      <c r="D45" s="42">
        <f>B45/C45*100</f>
        <v>111.04699092140606</v>
      </c>
    </row>
    <row r="46" spans="1:4" ht="12.75" customHeight="1">
      <c r="A46" s="15" t="s">
        <v>36</v>
      </c>
      <c r="B46" s="40"/>
      <c r="C46" s="40"/>
      <c r="D46" s="42"/>
    </row>
    <row r="47" spans="1:4" ht="12.75" customHeight="1">
      <c r="A47" s="15" t="s">
        <v>54</v>
      </c>
      <c r="B47" s="46">
        <f aca="true" t="shared" si="0" ref="B47:C49">((B42/B37)/6)*1000</f>
        <v>24378.614232209737</v>
      </c>
      <c r="C47" s="46">
        <f t="shared" si="0"/>
        <v>22420.71050642479</v>
      </c>
      <c r="D47" s="41">
        <f>B47/C47*100</f>
        <v>108.73256770887745</v>
      </c>
    </row>
    <row r="48" spans="1:4" ht="12.75" customHeight="1">
      <c r="A48" s="15" t="s">
        <v>55</v>
      </c>
      <c r="B48" s="46">
        <f t="shared" si="0"/>
        <v>26811.324041811844</v>
      </c>
      <c r="C48" s="46">
        <f t="shared" si="0"/>
        <v>24076.301218161687</v>
      </c>
      <c r="D48" s="41">
        <f>B48/C48*100</f>
        <v>111.35981311609038</v>
      </c>
    </row>
    <row r="49" spans="1:4" ht="12.75" customHeight="1">
      <c r="A49" s="15" t="s">
        <v>56</v>
      </c>
      <c r="B49" s="46">
        <f t="shared" si="0"/>
        <v>20621.936274509804</v>
      </c>
      <c r="C49" s="46">
        <f t="shared" si="0"/>
        <v>17501.190476190477</v>
      </c>
      <c r="D49" s="41">
        <f>B49/C49*100</f>
        <v>117.83162009787249</v>
      </c>
    </row>
    <row r="52" spans="1:4" ht="44.25" customHeight="1">
      <c r="A52" s="118" t="s">
        <v>101</v>
      </c>
      <c r="B52" s="118"/>
      <c r="C52" s="119" t="s">
        <v>102</v>
      </c>
      <c r="D52" s="119"/>
    </row>
  </sheetData>
  <sheetProtection selectLockedCells="1" selectUnlockedCells="1"/>
  <mergeCells count="6">
    <mergeCell ref="A1:D1"/>
    <mergeCell ref="A3:A4"/>
    <mergeCell ref="B3:C3"/>
    <mergeCell ref="D3:D4"/>
    <mergeCell ref="A52:B52"/>
    <mergeCell ref="C52:D52"/>
  </mergeCells>
  <printOptions/>
  <pageMargins left="0.49027777777777776" right="0.1701388888888889" top="0.66" bottom="0.6" header="0.5118055555555555" footer="0.5118055555555555"/>
  <pageSetup horizontalDpi="300" verticalDpi="300"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G24" sqref="G24"/>
    </sheetView>
  </sheetViews>
  <sheetFormatPr defaultColWidth="9.00390625" defaultRowHeight="12.75"/>
  <cols>
    <col min="1" max="1" width="51.125" style="2" customWidth="1"/>
    <col min="2" max="2" width="11.25390625" style="2" customWidth="1"/>
    <col min="3" max="3" width="11.125" style="2" customWidth="1"/>
    <col min="4" max="4" width="12.25390625" style="2" customWidth="1"/>
    <col min="5" max="16384" width="9.125" style="2" customWidth="1"/>
  </cols>
  <sheetData>
    <row r="1" spans="1:4" ht="30.75" customHeight="1">
      <c r="A1" s="120" t="s">
        <v>113</v>
      </c>
      <c r="B1" s="120"/>
      <c r="C1" s="120"/>
      <c r="D1" s="120"/>
    </row>
    <row r="2" spans="1:4" ht="14.25" customHeight="1">
      <c r="A2" s="121"/>
      <c r="B2" s="121"/>
      <c r="C2" s="121"/>
      <c r="D2" s="47"/>
    </row>
    <row r="3" spans="1:4" ht="45">
      <c r="A3" s="48" t="s">
        <v>33</v>
      </c>
      <c r="B3" s="49">
        <v>2014</v>
      </c>
      <c r="C3" s="49">
        <v>2013</v>
      </c>
      <c r="D3" s="48" t="s">
        <v>94</v>
      </c>
    </row>
    <row r="4" spans="1:4" s="52" customFormat="1" ht="14.25">
      <c r="A4" s="50" t="s">
        <v>57</v>
      </c>
      <c r="B4" s="87">
        <v>60980.8</v>
      </c>
      <c r="C4" s="87">
        <v>54484.1</v>
      </c>
      <c r="D4" s="88">
        <f>B4/C4*100</f>
        <v>111.9240292121922</v>
      </c>
    </row>
    <row r="5" spans="1:4" ht="15">
      <c r="A5" s="53" t="s">
        <v>36</v>
      </c>
      <c r="B5" s="89"/>
      <c r="C5" s="89"/>
      <c r="D5" s="90"/>
    </row>
    <row r="6" spans="1:4" ht="18.75" customHeight="1">
      <c r="A6" s="53" t="s">
        <v>58</v>
      </c>
      <c r="B6" s="90">
        <f>42988.2+12290.1</f>
        <v>55278.299999999996</v>
      </c>
      <c r="C6" s="90">
        <f>35291.2+10383.8</f>
        <v>45675</v>
      </c>
      <c r="D6" s="90">
        <f aca="true" t="shared" si="0" ref="D6:D13">B6/C6*100</f>
        <v>121.02528735632183</v>
      </c>
    </row>
    <row r="7" spans="1:4" ht="18" customHeight="1">
      <c r="A7" s="53" t="s">
        <v>59</v>
      </c>
      <c r="B7" s="90">
        <v>2585.8</v>
      </c>
      <c r="C7" s="90">
        <v>2893.1</v>
      </c>
      <c r="D7" s="90">
        <f t="shared" si="0"/>
        <v>89.37817565932737</v>
      </c>
    </row>
    <row r="8" spans="1:4" ht="18" customHeight="1">
      <c r="A8" s="53" t="s">
        <v>60</v>
      </c>
      <c r="B8" s="90">
        <v>89.4</v>
      </c>
      <c r="C8" s="90">
        <v>2726.1</v>
      </c>
      <c r="D8" s="90">
        <f t="shared" si="0"/>
        <v>3.2794101463629364</v>
      </c>
    </row>
    <row r="9" spans="1:4" ht="18" customHeight="1">
      <c r="A9" s="53" t="s">
        <v>61</v>
      </c>
      <c r="B9" s="90">
        <v>7208</v>
      </c>
      <c r="C9" s="90">
        <v>7056.6</v>
      </c>
      <c r="D9" s="90">
        <f t="shared" si="0"/>
        <v>102.14550916872147</v>
      </c>
    </row>
    <row r="10" spans="1:4" ht="18" customHeight="1">
      <c r="A10" s="53" t="s">
        <v>62</v>
      </c>
      <c r="B10" s="90">
        <v>1778.5</v>
      </c>
      <c r="C10" s="90">
        <v>1720.4</v>
      </c>
      <c r="D10" s="90">
        <f t="shared" si="0"/>
        <v>103.377121599628</v>
      </c>
    </row>
    <row r="11" spans="1:4" ht="18" customHeight="1">
      <c r="A11" s="55" t="s">
        <v>63</v>
      </c>
      <c r="B11" s="90">
        <v>2959.6</v>
      </c>
      <c r="C11" s="90">
        <v>1447.6</v>
      </c>
      <c r="D11" s="90">
        <f t="shared" si="0"/>
        <v>204.4487427466151</v>
      </c>
    </row>
    <row r="12" spans="1:4" ht="18.75" customHeight="1">
      <c r="A12" s="55" t="s">
        <v>64</v>
      </c>
      <c r="B12" s="90">
        <v>6400.4</v>
      </c>
      <c r="C12" s="90">
        <v>10666.9</v>
      </c>
      <c r="D12" s="90">
        <f t="shared" si="0"/>
        <v>60.00243744668086</v>
      </c>
    </row>
    <row r="13" spans="1:4" s="52" customFormat="1" ht="25.5" customHeight="1">
      <c r="A13" s="56" t="s">
        <v>65</v>
      </c>
      <c r="B13" s="91">
        <v>432</v>
      </c>
      <c r="C13" s="91">
        <v>450</v>
      </c>
      <c r="D13" s="87">
        <f t="shared" si="0"/>
        <v>96</v>
      </c>
    </row>
    <row r="14" spans="1:4" ht="15">
      <c r="A14" s="57" t="s">
        <v>36</v>
      </c>
      <c r="B14" s="92"/>
      <c r="C14" s="92"/>
      <c r="D14" s="93"/>
    </row>
    <row r="15" spans="1:4" ht="15">
      <c r="A15" s="57" t="s">
        <v>66</v>
      </c>
      <c r="B15" s="92">
        <v>58</v>
      </c>
      <c r="C15" s="92">
        <v>59</v>
      </c>
      <c r="D15" s="93">
        <f>B15/C15*100</f>
        <v>98.30508474576271</v>
      </c>
    </row>
    <row r="16" spans="1:4" ht="15">
      <c r="A16" s="57" t="s">
        <v>67</v>
      </c>
      <c r="B16" s="92">
        <v>178</v>
      </c>
      <c r="C16" s="92">
        <v>189</v>
      </c>
      <c r="D16" s="93">
        <f>B16/C16*100</f>
        <v>94.17989417989418</v>
      </c>
    </row>
    <row r="17" spans="1:4" s="52" customFormat="1" ht="28.5">
      <c r="A17" s="56" t="s">
        <v>68</v>
      </c>
      <c r="B17" s="87">
        <v>48467.4</v>
      </c>
      <c r="C17" s="87">
        <v>39517.5</v>
      </c>
      <c r="D17" s="87">
        <f>B17/C17*100</f>
        <v>122.64794078572785</v>
      </c>
    </row>
    <row r="18" spans="1:4" ht="15">
      <c r="A18" s="57" t="s">
        <v>36</v>
      </c>
      <c r="B18" s="93"/>
      <c r="C18" s="93"/>
      <c r="D18" s="93"/>
    </row>
    <row r="19" spans="1:4" ht="15">
      <c r="A19" s="57" t="s">
        <v>69</v>
      </c>
      <c r="B19" s="93">
        <v>14094.2</v>
      </c>
      <c r="C19" s="93">
        <v>10554.7</v>
      </c>
      <c r="D19" s="93">
        <f>B19/C19*100</f>
        <v>133.53482334883986</v>
      </c>
    </row>
    <row r="20" spans="1:4" ht="26.25" customHeight="1">
      <c r="A20" s="57" t="s">
        <v>70</v>
      </c>
      <c r="B20" s="93">
        <v>20496.9</v>
      </c>
      <c r="C20" s="93">
        <v>17121.8</v>
      </c>
      <c r="D20" s="93">
        <f>B20/C20*100</f>
        <v>119.712296604329</v>
      </c>
    </row>
    <row r="21" spans="1:4" s="52" customFormat="1" ht="28.5">
      <c r="A21" s="56" t="s">
        <v>71</v>
      </c>
      <c r="B21" s="96">
        <f>((B17/B13)/6)*1000</f>
        <v>18698.842592592595</v>
      </c>
      <c r="C21" s="96">
        <f>((C17/C13)/6)*1000</f>
        <v>14636.111111111111</v>
      </c>
      <c r="D21" s="87">
        <f>B21/C21*100</f>
        <v>127.75827165179984</v>
      </c>
    </row>
    <row r="22" spans="1:4" ht="15">
      <c r="A22" s="57" t="s">
        <v>36</v>
      </c>
      <c r="B22" s="87"/>
      <c r="C22" s="87"/>
      <c r="D22" s="93"/>
    </row>
    <row r="23" spans="1:4" ht="21" customHeight="1">
      <c r="A23" s="57" t="s">
        <v>72</v>
      </c>
      <c r="B23" s="96">
        <f>((B19/B15)/6)*1000</f>
        <v>40500.574712643676</v>
      </c>
      <c r="C23" s="96">
        <f>((C19/C15)/6)*1000</f>
        <v>29815.536723163845</v>
      </c>
      <c r="D23" s="93">
        <f>B23/C23*100</f>
        <v>135.83714788933707</v>
      </c>
    </row>
    <row r="24" spans="1:4" ht="29.25" customHeight="1">
      <c r="A24" s="57" t="s">
        <v>73</v>
      </c>
      <c r="B24" s="96">
        <f>((B20/B16)/6)*1000</f>
        <v>19191.85393258427</v>
      </c>
      <c r="C24" s="96">
        <f>((C20/C16)/6)*1000</f>
        <v>15098.58906525573</v>
      </c>
      <c r="D24" s="93">
        <f>B24/C24*100</f>
        <v>127.11024751807966</v>
      </c>
    </row>
    <row r="25" spans="1:4" ht="34.5" customHeight="1">
      <c r="A25" s="57" t="s">
        <v>74</v>
      </c>
      <c r="B25" s="94">
        <f>B15/36.361</f>
        <v>1.5951156458843267</v>
      </c>
      <c r="C25" s="94">
        <f>C15/36.518</f>
        <v>1.6156416014020483</v>
      </c>
      <c r="D25" s="93">
        <f>B25/C25*100</f>
        <v>98.72954772271838</v>
      </c>
    </row>
    <row r="26" spans="1:4" ht="30">
      <c r="A26" s="57" t="s">
        <v>75</v>
      </c>
      <c r="B26" s="94">
        <f>B16/36.361</f>
        <v>4.89535491323121</v>
      </c>
      <c r="C26" s="94">
        <f>C16/36.518</f>
        <v>5.175529875677748</v>
      </c>
      <c r="D26" s="93">
        <f>B26/C26*100</f>
        <v>94.5865453552261</v>
      </c>
    </row>
    <row r="27" spans="1:4" ht="14.25">
      <c r="A27" s="47"/>
      <c r="B27" s="58"/>
      <c r="C27" s="58"/>
      <c r="D27" s="47"/>
    </row>
    <row r="28" spans="1:4" ht="14.25">
      <c r="A28" s="47"/>
      <c r="B28" s="47"/>
      <c r="C28" s="47"/>
      <c r="D28" s="47"/>
    </row>
    <row r="29" spans="1:4" ht="45" customHeight="1">
      <c r="A29" s="59" t="s">
        <v>103</v>
      </c>
      <c r="B29" s="122" t="s">
        <v>102</v>
      </c>
      <c r="C29" s="122"/>
      <c r="D29" s="122"/>
    </row>
  </sheetData>
  <sheetProtection selectLockedCells="1" selectUnlockedCells="1"/>
  <mergeCells count="3">
    <mergeCell ref="A1:D1"/>
    <mergeCell ref="A2:C2"/>
    <mergeCell ref="B29:D29"/>
  </mergeCells>
  <printOptions/>
  <pageMargins left="0.74" right="0.30972222222222223" top="1" bottom="1" header="0.5118055555555555" footer="0.5118055555555555"/>
  <pageSetup horizontalDpi="300" verticalDpi="3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46.875" style="37" customWidth="1"/>
    <col min="2" max="2" width="10.125" style="37" customWidth="1"/>
    <col min="3" max="3" width="9.625" style="37" customWidth="1"/>
    <col min="4" max="4" width="10.875" style="37" customWidth="1"/>
    <col min="5" max="5" width="9.00390625" style="37" customWidth="1"/>
    <col min="6" max="6" width="8.375" style="37" customWidth="1"/>
    <col min="7" max="7" width="8.125" style="37" customWidth="1"/>
    <col min="8" max="9" width="0" style="37" hidden="1" customWidth="1"/>
    <col min="10" max="16384" width="9.125" style="37" customWidth="1"/>
  </cols>
  <sheetData>
    <row r="1" spans="1:5" ht="12.75" customHeight="1">
      <c r="A1" s="123" t="s">
        <v>148</v>
      </c>
      <c r="B1" s="123"/>
      <c r="C1" s="123"/>
      <c r="D1" s="123"/>
      <c r="E1" s="123"/>
    </row>
    <row r="2" spans="1:5" ht="20.25" customHeight="1">
      <c r="A2" s="123"/>
      <c r="B2" s="123"/>
      <c r="C2" s="123"/>
      <c r="D2" s="123"/>
      <c r="E2" s="123"/>
    </row>
    <row r="3" spans="1:5" ht="20.25" customHeight="1">
      <c r="A3" s="60"/>
      <c r="B3" s="60"/>
      <c r="C3" s="60"/>
      <c r="D3" s="60"/>
      <c r="E3" s="60"/>
    </row>
    <row r="4" spans="1:5" ht="67.5" customHeight="1">
      <c r="A4" s="61" t="s">
        <v>1</v>
      </c>
      <c r="B4" s="62" t="s">
        <v>98</v>
      </c>
      <c r="C4" s="62" t="s">
        <v>76</v>
      </c>
      <c r="D4" s="63" t="s">
        <v>77</v>
      </c>
      <c r="E4" s="62" t="s">
        <v>78</v>
      </c>
    </row>
    <row r="5" spans="1:5" s="43" customFormat="1" ht="15" customHeight="1">
      <c r="A5" s="50" t="s">
        <v>79</v>
      </c>
      <c r="B5" s="64">
        <v>18737.6</v>
      </c>
      <c r="C5" s="64">
        <v>16684.9</v>
      </c>
      <c r="D5" s="51">
        <f>B5-C5</f>
        <v>2052.699999999997</v>
      </c>
      <c r="E5" s="51">
        <f>B5/C5*100</f>
        <v>112.30274080156306</v>
      </c>
    </row>
    <row r="6" spans="1:5" ht="15">
      <c r="A6" s="65" t="s">
        <v>80</v>
      </c>
      <c r="B6" s="66"/>
      <c r="C6" s="66"/>
      <c r="D6" s="66"/>
      <c r="E6" s="54"/>
    </row>
    <row r="7" spans="1:5" ht="19.5" customHeight="1">
      <c r="A7" s="53" t="s">
        <v>81</v>
      </c>
      <c r="B7" s="90">
        <v>19443.7</v>
      </c>
      <c r="C7" s="90">
        <v>16994.9</v>
      </c>
      <c r="D7" s="95">
        <f aca="true" t="shared" si="0" ref="D7:D20">B7-C7</f>
        <v>2448.7999999999993</v>
      </c>
      <c r="E7" s="90">
        <f aca="true" t="shared" si="1" ref="E7:E20">B7/C7*100</f>
        <v>114.4090285909302</v>
      </c>
    </row>
    <row r="8" spans="1:8" ht="30.75" customHeight="1">
      <c r="A8" s="53" t="s">
        <v>82</v>
      </c>
      <c r="B8" s="90">
        <v>18652.1</v>
      </c>
      <c r="C8" s="90">
        <v>16544.3</v>
      </c>
      <c r="D8" s="95">
        <f t="shared" si="0"/>
        <v>2107.7999999999993</v>
      </c>
      <c r="E8" s="90">
        <f t="shared" si="1"/>
        <v>112.74033957314604</v>
      </c>
      <c r="H8" s="37" t="s">
        <v>83</v>
      </c>
    </row>
    <row r="9" spans="1:5" ht="30">
      <c r="A9" s="67" t="s">
        <v>84</v>
      </c>
      <c r="B9" s="90">
        <v>20001.3</v>
      </c>
      <c r="C9" s="90">
        <v>17904.9</v>
      </c>
      <c r="D9" s="95">
        <f t="shared" si="0"/>
        <v>2096.399999999998</v>
      </c>
      <c r="E9" s="90">
        <f t="shared" si="1"/>
        <v>111.70852671615033</v>
      </c>
    </row>
    <row r="10" spans="1:5" ht="19.5" customHeight="1">
      <c r="A10" s="53" t="s">
        <v>85</v>
      </c>
      <c r="B10" s="90">
        <v>15161.8</v>
      </c>
      <c r="C10" s="90">
        <v>14588.8</v>
      </c>
      <c r="D10" s="95">
        <f t="shared" si="0"/>
        <v>573</v>
      </c>
      <c r="E10" s="90">
        <f t="shared" si="1"/>
        <v>103.92767054178549</v>
      </c>
    </row>
    <row r="11" spans="1:5" ht="20.25" customHeight="1">
      <c r="A11" s="53" t="s">
        <v>86</v>
      </c>
      <c r="B11" s="90">
        <v>16860.2</v>
      </c>
      <c r="C11" s="90">
        <v>16072.5</v>
      </c>
      <c r="D11" s="95">
        <f t="shared" si="0"/>
        <v>787.7000000000007</v>
      </c>
      <c r="E11" s="90">
        <f t="shared" si="1"/>
        <v>104.90091771659668</v>
      </c>
    </row>
    <row r="12" spans="1:5" ht="45">
      <c r="A12" s="53" t="s">
        <v>87</v>
      </c>
      <c r="B12" s="90">
        <v>28359.3</v>
      </c>
      <c r="C12" s="90">
        <v>27204.8</v>
      </c>
      <c r="D12" s="95">
        <f t="shared" si="0"/>
        <v>1154.5</v>
      </c>
      <c r="E12" s="90">
        <f t="shared" si="1"/>
        <v>104.24373639945892</v>
      </c>
    </row>
    <row r="13" spans="1:5" ht="18.75" customHeight="1">
      <c r="A13" s="53" t="s">
        <v>104</v>
      </c>
      <c r="B13" s="90">
        <v>14968.1</v>
      </c>
      <c r="C13" s="90">
        <v>14530.8</v>
      </c>
      <c r="D13" s="95">
        <f t="shared" si="0"/>
        <v>437.3000000000011</v>
      </c>
      <c r="E13" s="90">
        <f t="shared" si="1"/>
        <v>103.00946954056212</v>
      </c>
    </row>
    <row r="14" spans="1:5" ht="15">
      <c r="A14" s="53" t="s">
        <v>88</v>
      </c>
      <c r="B14" s="68">
        <f>УО!B48</f>
        <v>26811.324041811844</v>
      </c>
      <c r="C14" s="68">
        <f>УО!C48</f>
        <v>24076.301218161687</v>
      </c>
      <c r="D14" s="54">
        <f t="shared" si="0"/>
        <v>2735.022823650157</v>
      </c>
      <c r="E14" s="54">
        <f t="shared" si="1"/>
        <v>111.35981311609038</v>
      </c>
    </row>
    <row r="15" spans="1:5" ht="15">
      <c r="A15" s="53" t="s">
        <v>89</v>
      </c>
      <c r="B15" s="68">
        <f>УО!B49</f>
        <v>20621.936274509804</v>
      </c>
      <c r="C15" s="68">
        <f>УО!C49</f>
        <v>17501.190476190477</v>
      </c>
      <c r="D15" s="54">
        <f t="shared" si="0"/>
        <v>3120.745798319327</v>
      </c>
      <c r="E15" s="54">
        <f t="shared" si="1"/>
        <v>117.83162009787249</v>
      </c>
    </row>
    <row r="16" spans="1:5" ht="31.5" customHeight="1">
      <c r="A16" s="53" t="s">
        <v>105</v>
      </c>
      <c r="B16" s="90">
        <v>18258.5</v>
      </c>
      <c r="C16" s="90">
        <v>14875.8</v>
      </c>
      <c r="D16" s="95">
        <f t="shared" si="0"/>
        <v>3382.7000000000007</v>
      </c>
      <c r="E16" s="90">
        <f t="shared" si="1"/>
        <v>122.73961736511649</v>
      </c>
    </row>
    <row r="17" spans="1:5" ht="15">
      <c r="A17" s="53" t="s">
        <v>90</v>
      </c>
      <c r="B17" s="69">
        <f>здравоох!B23</f>
        <v>40500.574712643676</v>
      </c>
      <c r="C17" s="69">
        <f>здравоох!C23</f>
        <v>29815.536723163845</v>
      </c>
      <c r="D17" s="54">
        <f t="shared" si="0"/>
        <v>10685.037989479832</v>
      </c>
      <c r="E17" s="54">
        <f t="shared" si="1"/>
        <v>135.83714788933707</v>
      </c>
    </row>
    <row r="18" spans="1:5" ht="15">
      <c r="A18" s="53" t="s">
        <v>91</v>
      </c>
      <c r="B18" s="69">
        <f>здравоох!B24</f>
        <v>19191.85393258427</v>
      </c>
      <c r="C18" s="69">
        <f>здравоох!C24</f>
        <v>15098.58906525573</v>
      </c>
      <c r="D18" s="54">
        <f t="shared" si="0"/>
        <v>4093.2648673285385</v>
      </c>
      <c r="E18" s="54">
        <f t="shared" si="1"/>
        <v>127.11024751807966</v>
      </c>
    </row>
    <row r="19" spans="1:5" ht="45">
      <c r="A19" s="53" t="s">
        <v>92</v>
      </c>
      <c r="B19" s="90">
        <v>14271.4</v>
      </c>
      <c r="C19" s="90">
        <v>11839.9</v>
      </c>
      <c r="D19" s="95">
        <f t="shared" si="0"/>
        <v>2431.5</v>
      </c>
      <c r="E19" s="90">
        <f t="shared" si="1"/>
        <v>120.53649101766062</v>
      </c>
    </row>
    <row r="20" spans="1:5" ht="21" customHeight="1">
      <c r="A20" s="65" t="s">
        <v>93</v>
      </c>
      <c r="B20" s="90">
        <v>16349.5</v>
      </c>
      <c r="C20" s="90">
        <v>12069.7</v>
      </c>
      <c r="D20" s="95">
        <f t="shared" si="0"/>
        <v>4279.799999999999</v>
      </c>
      <c r="E20" s="90">
        <f t="shared" si="1"/>
        <v>135.45904206401153</v>
      </c>
    </row>
    <row r="21" spans="2:5" ht="15.75">
      <c r="B21" s="70"/>
      <c r="C21" s="70"/>
      <c r="D21" s="71"/>
      <c r="E21" s="71"/>
    </row>
    <row r="22" spans="1:5" ht="12.75" customHeight="1">
      <c r="A22" s="124" t="s">
        <v>101</v>
      </c>
      <c r="B22" s="124"/>
      <c r="C22" s="70"/>
      <c r="D22" s="71"/>
      <c r="E22" s="71"/>
    </row>
    <row r="23" spans="1:5" ht="30.75" customHeight="1">
      <c r="A23" s="124"/>
      <c r="B23" s="124"/>
      <c r="D23" s="72"/>
      <c r="E23" s="73" t="s">
        <v>102</v>
      </c>
    </row>
    <row r="24" spans="2:5" ht="15.75">
      <c r="B24" s="70"/>
      <c r="C24" s="70"/>
      <c r="D24" s="71"/>
      <c r="E24" s="71"/>
    </row>
    <row r="25" spans="2:5" ht="15.75">
      <c r="B25" s="70"/>
      <c r="C25" s="70"/>
      <c r="D25" s="71"/>
      <c r="E25" s="71"/>
    </row>
    <row r="26" spans="2:5" ht="15.75">
      <c r="B26" s="70"/>
      <c r="C26" s="70"/>
      <c r="D26" s="71"/>
      <c r="E26" s="71"/>
    </row>
    <row r="27" spans="2:5" ht="15.75">
      <c r="B27" s="70"/>
      <c r="C27" s="70"/>
      <c r="D27" s="71"/>
      <c r="E27" s="71"/>
    </row>
    <row r="28" spans="2:5" ht="15.75">
      <c r="B28" s="74"/>
      <c r="C28" s="74"/>
      <c r="D28" s="75"/>
      <c r="E28" s="75"/>
    </row>
    <row r="29" spans="2:5" ht="15.75">
      <c r="B29" s="74"/>
      <c r="C29" s="74"/>
      <c r="D29" s="75"/>
      <c r="E29" s="75"/>
    </row>
    <row r="30" spans="2:5" ht="15.75">
      <c r="B30" s="74"/>
      <c r="C30" s="74"/>
      <c r="D30" s="75"/>
      <c r="E30" s="75"/>
    </row>
    <row r="31" spans="2:5" ht="15.75">
      <c r="B31" s="74"/>
      <c r="C31" s="74"/>
      <c r="D31" s="75"/>
      <c r="E31" s="75"/>
    </row>
    <row r="32" spans="2:5" ht="15.75">
      <c r="B32" s="74"/>
      <c r="C32" s="74"/>
      <c r="D32" s="75"/>
      <c r="E32" s="75"/>
    </row>
    <row r="33" spans="2:5" ht="15.75">
      <c r="B33" s="74"/>
      <c r="C33" s="74"/>
      <c r="D33" s="75"/>
      <c r="E33" s="75"/>
    </row>
    <row r="34" spans="2:5" ht="15.75">
      <c r="B34" s="74"/>
      <c r="C34" s="74"/>
      <c r="D34" s="75"/>
      <c r="E34" s="75"/>
    </row>
    <row r="35" spans="2:5" ht="15.75">
      <c r="B35" s="74"/>
      <c r="C35" s="74"/>
      <c r="D35" s="75"/>
      <c r="E35" s="75"/>
    </row>
    <row r="36" spans="2:5" ht="15.75">
      <c r="B36" s="74"/>
      <c r="C36" s="74"/>
      <c r="D36" s="75"/>
      <c r="E36" s="75"/>
    </row>
    <row r="37" spans="2:5" ht="15.75">
      <c r="B37" s="74"/>
      <c r="C37" s="74"/>
      <c r="D37" s="75"/>
      <c r="E37" s="75"/>
    </row>
    <row r="38" spans="2:5" ht="15.75">
      <c r="B38" s="74"/>
      <c r="C38" s="74"/>
      <c r="D38" s="75"/>
      <c r="E38" s="75"/>
    </row>
    <row r="39" spans="2:5" ht="15.75">
      <c r="B39" s="74"/>
      <c r="C39" s="74"/>
      <c r="D39" s="75"/>
      <c r="E39" s="75"/>
    </row>
    <row r="40" spans="2:5" ht="15.75">
      <c r="B40" s="74"/>
      <c r="C40" s="74"/>
      <c r="D40" s="75"/>
      <c r="E40" s="75"/>
    </row>
    <row r="41" spans="2:5" ht="15.75">
      <c r="B41" s="74"/>
      <c r="C41" s="74"/>
      <c r="D41" s="75"/>
      <c r="E41" s="75"/>
    </row>
    <row r="42" spans="2:3" ht="12.75">
      <c r="B42" s="76"/>
      <c r="C42" s="76"/>
    </row>
    <row r="43" spans="2:3" ht="12.75">
      <c r="B43" s="76"/>
      <c r="C43" s="76"/>
    </row>
    <row r="44" spans="2:3" ht="12.75">
      <c r="B44" s="76"/>
      <c r="C44" s="76"/>
    </row>
    <row r="45" spans="2:3" ht="12.75">
      <c r="B45" s="76"/>
      <c r="C45" s="76"/>
    </row>
  </sheetData>
  <sheetProtection selectLockedCells="1" selectUnlockedCells="1"/>
  <mergeCells count="2">
    <mergeCell ref="A1:E2"/>
    <mergeCell ref="A22:B23"/>
  </mergeCells>
  <printOptions/>
  <pageMargins left="0.7201388888888889" right="0.4" top="0.9840277777777777" bottom="0.9840277777777777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ОЭ УЭП (специалист)</dc:creator>
  <cp:keywords/>
  <dc:description/>
  <cp:lastModifiedBy>ОЭ УЭП (специалист)</cp:lastModifiedBy>
  <cp:lastPrinted>2014-07-31T06:50:28Z</cp:lastPrinted>
  <dcterms:created xsi:type="dcterms:W3CDTF">2014-03-21T05:04:52Z</dcterms:created>
  <dcterms:modified xsi:type="dcterms:W3CDTF">2014-08-04T05:34:49Z</dcterms:modified>
  <cp:category/>
  <cp:version/>
  <cp:contentType/>
  <cp:contentStatus/>
</cp:coreProperties>
</file>